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Going around_2" sheetId="1" r:id="rId1"/>
    <sheet name="Going around" sheetId="2" r:id="rId2"/>
    <sheet name="Python" sheetId="3" r:id="rId3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22" i="2" l="1"/>
  <c r="K21" i="2"/>
  <c r="K20" i="2"/>
  <c r="K19" i="2"/>
  <c r="K18" i="2"/>
  <c r="K17" i="2"/>
  <c r="K16" i="2"/>
  <c r="K15" i="2"/>
  <c r="K14" i="2"/>
  <c r="K13" i="2"/>
  <c r="K12" i="2"/>
  <c r="K11" i="2"/>
  <c r="K10" i="2"/>
  <c r="O4" i="2"/>
  <c r="N4" i="2"/>
  <c r="D4" i="2"/>
  <c r="B2" i="2"/>
  <c r="B43" i="2" s="1"/>
  <c r="B44" i="2" s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U22" i="1"/>
  <c r="J22" i="1"/>
  <c r="U21" i="1"/>
  <c r="J21" i="1"/>
  <c r="U20" i="1"/>
  <c r="J20" i="1"/>
  <c r="U19" i="1"/>
  <c r="J19" i="1"/>
  <c r="U18" i="1"/>
  <c r="J18" i="1"/>
  <c r="U17" i="1"/>
  <c r="J17" i="1"/>
  <c r="U16" i="1"/>
  <c r="J16" i="1"/>
  <c r="U15" i="1"/>
  <c r="J15" i="1"/>
  <c r="U14" i="1"/>
  <c r="J14" i="1"/>
  <c r="U13" i="1"/>
  <c r="J13" i="1"/>
  <c r="U12" i="1"/>
  <c r="J12" i="1"/>
  <c r="U11" i="1"/>
  <c r="J11" i="1"/>
  <c r="U10" i="1"/>
  <c r="J10" i="1"/>
  <c r="J9" i="1"/>
  <c r="J8" i="1"/>
  <c r="J7" i="1"/>
  <c r="J6" i="1"/>
  <c r="J5" i="1"/>
  <c r="Y4" i="1"/>
  <c r="X4" i="1"/>
  <c r="L4" i="1"/>
  <c r="K4" i="1"/>
  <c r="J4" i="1"/>
  <c r="I4" i="1"/>
  <c r="F2" i="1"/>
  <c r="C2" i="2" l="1"/>
  <c r="M6" i="2" s="1"/>
  <c r="O6" i="2" s="1"/>
  <c r="M5" i="2"/>
  <c r="W5" i="1"/>
  <c r="H2" i="1"/>
  <c r="F43" i="1"/>
  <c r="F44" i="1" s="1"/>
  <c r="C43" i="2"/>
  <c r="C5" i="2"/>
  <c r="B5" i="2"/>
  <c r="N6" i="2" l="1"/>
  <c r="Y5" i="1"/>
  <c r="X5" i="1"/>
  <c r="B6" i="2"/>
  <c r="D5" i="2"/>
  <c r="C6" i="2"/>
  <c r="O5" i="2"/>
  <c r="O7" i="2" s="1"/>
  <c r="N5" i="2"/>
  <c r="N7" i="2" s="1"/>
  <c r="H43" i="1"/>
  <c r="H5" i="1"/>
  <c r="W6" i="1"/>
  <c r="F5" i="1"/>
  <c r="X6" i="1" l="1"/>
  <c r="Y7" i="1" s="1"/>
  <c r="Y6" i="1"/>
  <c r="X7" i="1" s="1"/>
  <c r="C7" i="2"/>
  <c r="D6" i="2"/>
  <c r="B7" i="2"/>
  <c r="I5" i="1"/>
  <c r="H6" i="1"/>
  <c r="F6" i="1"/>
  <c r="K5" i="1" l="1"/>
  <c r="M5" i="1" s="1"/>
  <c r="L5" i="1"/>
  <c r="N5" i="1" s="1"/>
  <c r="F7" i="1"/>
  <c r="I6" i="1"/>
  <c r="H7" i="1"/>
  <c r="C8" i="2"/>
  <c r="D7" i="2"/>
  <c r="B8" i="2"/>
  <c r="C9" i="2" l="1"/>
  <c r="B9" i="2"/>
  <c r="D8" i="2"/>
  <c r="L6" i="1"/>
  <c r="N6" i="1" s="1"/>
  <c r="K6" i="1"/>
  <c r="M6" i="1" s="1"/>
  <c r="H8" i="1"/>
  <c r="F8" i="1"/>
  <c r="I7" i="1"/>
  <c r="K7" i="1" l="1"/>
  <c r="M7" i="1" s="1"/>
  <c r="L7" i="1"/>
  <c r="N7" i="1" s="1"/>
  <c r="D9" i="2"/>
  <c r="C10" i="2"/>
  <c r="B10" i="2"/>
  <c r="I8" i="1"/>
  <c r="H9" i="1"/>
  <c r="F9" i="1"/>
  <c r="I9" i="1" l="1"/>
  <c r="H10" i="1"/>
  <c r="F10" i="1"/>
  <c r="K8" i="1"/>
  <c r="M8" i="1" s="1"/>
  <c r="L8" i="1"/>
  <c r="N8" i="1" s="1"/>
  <c r="D10" i="2"/>
  <c r="C11" i="2"/>
  <c r="B11" i="2"/>
  <c r="H11" i="1" l="1"/>
  <c r="I10" i="1"/>
  <c r="F11" i="1"/>
  <c r="D11" i="2"/>
  <c r="C12" i="2"/>
  <c r="B12" i="2"/>
  <c r="K9" i="1"/>
  <c r="M9" i="1" s="1"/>
  <c r="L9" i="1"/>
  <c r="N9" i="1" s="1"/>
  <c r="F12" i="1" l="1"/>
  <c r="H12" i="1"/>
  <c r="I11" i="1"/>
  <c r="L10" i="1"/>
  <c r="N10" i="1" s="1"/>
  <c r="K10" i="1"/>
  <c r="M10" i="1" s="1"/>
  <c r="D12" i="2"/>
  <c r="B13" i="2"/>
  <c r="C13" i="2"/>
  <c r="L11" i="1" l="1"/>
  <c r="N11" i="1" s="1"/>
  <c r="K11" i="1"/>
  <c r="M11" i="1" s="1"/>
  <c r="D13" i="2"/>
  <c r="C14" i="2"/>
  <c r="B14" i="2"/>
  <c r="H13" i="1"/>
  <c r="I12" i="1"/>
  <c r="F13" i="1"/>
  <c r="K12" i="1" l="1"/>
  <c r="M12" i="1" s="1"/>
  <c r="L12" i="1"/>
  <c r="N12" i="1" s="1"/>
  <c r="H14" i="1"/>
  <c r="I13" i="1"/>
  <c r="F14" i="1"/>
  <c r="D14" i="2"/>
  <c r="C15" i="2"/>
  <c r="B15" i="2"/>
  <c r="L13" i="1" l="1"/>
  <c r="N13" i="1" s="1"/>
  <c r="K13" i="1"/>
  <c r="M13" i="1" s="1"/>
  <c r="D15" i="2"/>
  <c r="C16" i="2"/>
  <c r="B16" i="2"/>
  <c r="H15" i="1"/>
  <c r="I14" i="1"/>
  <c r="F15" i="1"/>
  <c r="L14" i="1" l="1"/>
  <c r="N14" i="1" s="1"/>
  <c r="K14" i="1"/>
  <c r="M14" i="1" s="1"/>
  <c r="F16" i="1"/>
  <c r="I15" i="1"/>
  <c r="H16" i="1"/>
  <c r="D16" i="2"/>
  <c r="B17" i="2"/>
  <c r="C17" i="2"/>
  <c r="L15" i="1" l="1"/>
  <c r="N15" i="1" s="1"/>
  <c r="K15" i="1"/>
  <c r="M15" i="1" s="1"/>
  <c r="F17" i="1"/>
  <c r="H17" i="1"/>
  <c r="I16" i="1"/>
  <c r="D17" i="2"/>
  <c r="C18" i="2"/>
  <c r="B18" i="2"/>
  <c r="F18" i="1" l="1"/>
  <c r="H18" i="1"/>
  <c r="I17" i="1"/>
  <c r="D18" i="2"/>
  <c r="C19" i="2"/>
  <c r="B19" i="2"/>
  <c r="K16" i="1"/>
  <c r="M16" i="1" s="1"/>
  <c r="L16" i="1"/>
  <c r="N16" i="1" s="1"/>
  <c r="K17" i="1" l="1"/>
  <c r="M17" i="1" s="1"/>
  <c r="L17" i="1"/>
  <c r="N17" i="1" s="1"/>
  <c r="D19" i="2"/>
  <c r="C20" i="2"/>
  <c r="B20" i="2"/>
  <c r="H19" i="1"/>
  <c r="I18" i="1"/>
  <c r="F19" i="1"/>
  <c r="L18" i="1" l="1"/>
  <c r="N18" i="1" s="1"/>
  <c r="K18" i="1"/>
  <c r="M18" i="1" s="1"/>
  <c r="F20" i="1"/>
  <c r="I19" i="1"/>
  <c r="H20" i="1"/>
  <c r="D20" i="2"/>
  <c r="B21" i="2"/>
  <c r="C21" i="2"/>
  <c r="L19" i="1" l="1"/>
  <c r="N19" i="1" s="1"/>
  <c r="K19" i="1"/>
  <c r="M19" i="1" s="1"/>
  <c r="F21" i="1"/>
  <c r="I20" i="1"/>
  <c r="H21" i="1"/>
  <c r="D21" i="2"/>
  <c r="C22" i="2"/>
  <c r="B22" i="2"/>
  <c r="F22" i="1" l="1"/>
  <c r="H22" i="1"/>
  <c r="I21" i="1"/>
  <c r="K20" i="1"/>
  <c r="M20" i="1" s="1"/>
  <c r="L20" i="1"/>
  <c r="N20" i="1" s="1"/>
  <c r="D22" i="2"/>
  <c r="C23" i="2"/>
  <c r="B23" i="2"/>
  <c r="K21" i="1" l="1"/>
  <c r="M21" i="1" s="1"/>
  <c r="L21" i="1"/>
  <c r="N21" i="1" s="1"/>
  <c r="B24" i="2"/>
  <c r="D23" i="2"/>
  <c r="C24" i="2"/>
  <c r="H23" i="1"/>
  <c r="I22" i="1"/>
  <c r="F23" i="1"/>
  <c r="C25" i="2" l="1"/>
  <c r="B25" i="2"/>
  <c r="D24" i="2"/>
  <c r="H24" i="1"/>
  <c r="I23" i="1"/>
  <c r="F24" i="1"/>
  <c r="L22" i="1"/>
  <c r="N22" i="1" s="1"/>
  <c r="K22" i="1"/>
  <c r="M22" i="1" s="1"/>
  <c r="H25" i="1" l="1"/>
  <c r="F25" i="1"/>
  <c r="I24" i="1"/>
  <c r="C26" i="2"/>
  <c r="B26" i="2"/>
  <c r="D25" i="2"/>
  <c r="L23" i="1"/>
  <c r="N23" i="1" s="1"/>
  <c r="K23" i="1"/>
  <c r="M23" i="1" s="1"/>
  <c r="L24" i="1" l="1"/>
  <c r="N24" i="1" s="1"/>
  <c r="K24" i="1"/>
  <c r="M24" i="1" s="1"/>
  <c r="H26" i="1"/>
  <c r="I25" i="1"/>
  <c r="F26" i="1"/>
  <c r="D26" i="2"/>
  <c r="B27" i="2"/>
  <c r="C27" i="2"/>
  <c r="L25" i="1" l="1"/>
  <c r="N25" i="1" s="1"/>
  <c r="K25" i="1"/>
  <c r="M25" i="1" s="1"/>
  <c r="B28" i="2"/>
  <c r="D27" i="2"/>
  <c r="C28" i="2"/>
  <c r="H27" i="1"/>
  <c r="F27" i="1"/>
  <c r="I26" i="1"/>
  <c r="C29" i="2" l="1"/>
  <c r="B29" i="2"/>
  <c r="D28" i="2"/>
  <c r="L26" i="1"/>
  <c r="N26" i="1" s="1"/>
  <c r="K26" i="1"/>
  <c r="M26" i="1" s="1"/>
  <c r="H28" i="1"/>
  <c r="I27" i="1"/>
  <c r="F28" i="1"/>
  <c r="L27" i="1" l="1"/>
  <c r="N27" i="1" s="1"/>
  <c r="K27" i="1"/>
  <c r="M27" i="1" s="1"/>
  <c r="H29" i="1"/>
  <c r="F29" i="1"/>
  <c r="I28" i="1"/>
  <c r="C30" i="2"/>
  <c r="D29" i="2"/>
  <c r="B30" i="2"/>
  <c r="H30" i="1" l="1"/>
  <c r="I29" i="1"/>
  <c r="F30" i="1"/>
  <c r="D30" i="2"/>
  <c r="C31" i="2"/>
  <c r="B31" i="2"/>
  <c r="L28" i="1"/>
  <c r="N28" i="1" s="1"/>
  <c r="K28" i="1"/>
  <c r="M28" i="1" s="1"/>
  <c r="H31" i="1" l="1"/>
  <c r="F31" i="1"/>
  <c r="I30" i="1"/>
  <c r="L29" i="1"/>
  <c r="N29" i="1" s="1"/>
  <c r="K29" i="1"/>
  <c r="M29" i="1" s="1"/>
  <c r="B32" i="2"/>
  <c r="D31" i="2"/>
  <c r="C32" i="2"/>
  <c r="L30" i="1" l="1"/>
  <c r="N30" i="1" s="1"/>
  <c r="K30" i="1"/>
  <c r="M30" i="1" s="1"/>
  <c r="C33" i="2"/>
  <c r="B33" i="2"/>
  <c r="D32" i="2"/>
  <c r="H32" i="1"/>
  <c r="I31" i="1"/>
  <c r="F32" i="1"/>
  <c r="C34" i="2" l="1"/>
  <c r="B34" i="2"/>
  <c r="D33" i="2"/>
  <c r="H33" i="1"/>
  <c r="F33" i="1"/>
  <c r="I32" i="1"/>
  <c r="L31" i="1"/>
  <c r="N31" i="1" s="1"/>
  <c r="K31" i="1"/>
  <c r="M31" i="1" s="1"/>
  <c r="L32" i="1" l="1"/>
  <c r="N32" i="1" s="1"/>
  <c r="K32" i="1"/>
  <c r="M32" i="1" s="1"/>
  <c r="D34" i="2"/>
  <c r="B35" i="2"/>
  <c r="C35" i="2"/>
  <c r="H34" i="1"/>
  <c r="I33" i="1"/>
  <c r="F34" i="1"/>
  <c r="H35" i="1" l="1"/>
  <c r="F35" i="1"/>
  <c r="I34" i="1"/>
  <c r="B36" i="2"/>
  <c r="D35" i="2"/>
  <c r="C36" i="2"/>
  <c r="L33" i="1"/>
  <c r="N33" i="1" s="1"/>
  <c r="K33" i="1"/>
  <c r="M33" i="1" s="1"/>
  <c r="C37" i="2" l="1"/>
  <c r="B37" i="2"/>
  <c r="D36" i="2"/>
  <c r="H36" i="1"/>
  <c r="I35" i="1"/>
  <c r="F36" i="1"/>
  <c r="L34" i="1"/>
  <c r="N34" i="1" s="1"/>
  <c r="K34" i="1"/>
  <c r="M34" i="1" s="1"/>
  <c r="C38" i="2" l="1"/>
  <c r="D37" i="2"/>
  <c r="B38" i="2"/>
  <c r="H37" i="1"/>
  <c r="F37" i="1"/>
  <c r="I36" i="1"/>
  <c r="L35" i="1"/>
  <c r="N35" i="1" s="1"/>
  <c r="K35" i="1"/>
  <c r="M35" i="1" s="1"/>
  <c r="D38" i="2" l="1"/>
  <c r="C39" i="2"/>
  <c r="B39" i="2"/>
  <c r="L36" i="1"/>
  <c r="N36" i="1" s="1"/>
  <c r="K36" i="1"/>
  <c r="M36" i="1" s="1"/>
  <c r="H38" i="1"/>
  <c r="I37" i="1"/>
  <c r="F38" i="1"/>
  <c r="B40" i="2" l="1"/>
  <c r="D39" i="2"/>
  <c r="C40" i="2"/>
  <c r="L37" i="1"/>
  <c r="N37" i="1" s="1"/>
  <c r="K37" i="1"/>
  <c r="M37" i="1" s="1"/>
  <c r="H39" i="1"/>
  <c r="F39" i="1"/>
  <c r="I38" i="1"/>
  <c r="H40" i="1" l="1"/>
  <c r="I39" i="1"/>
  <c r="F40" i="1"/>
  <c r="I40" i="1" s="1"/>
  <c r="L38" i="1"/>
  <c r="N38" i="1" s="1"/>
  <c r="K38" i="1"/>
  <c r="M38" i="1" s="1"/>
  <c r="D40" i="2"/>
  <c r="L40" i="1" l="1"/>
  <c r="K40" i="1"/>
  <c r="L39" i="1"/>
  <c r="N39" i="1" s="1"/>
  <c r="K39" i="1"/>
  <c r="M39" i="1" s="1"/>
  <c r="M40" i="1" l="1"/>
  <c r="N40" i="1"/>
</calcChain>
</file>

<file path=xl/sharedStrings.xml><?xml version="1.0" encoding="utf-8"?>
<sst xmlns="http://schemas.openxmlformats.org/spreadsheetml/2006/main" count="174" uniqueCount="80">
  <si>
    <t>CW 1</t>
  </si>
  <si>
    <t>CW2</t>
  </si>
  <si>
    <t>Enter an angle in Deg</t>
  </si>
  <si>
    <t>R</t>
  </si>
  <si>
    <t>X</t>
  </si>
  <si>
    <t>Transmit</t>
  </si>
  <si>
    <t>Demod</t>
  </si>
  <si>
    <t>General step Formula</t>
  </si>
  <si>
    <t>Square formula</t>
  </si>
  <si>
    <t>Example terms for step 1 from initial step</t>
  </si>
  <si>
    <t>rotation vector=  (R,X)</t>
  </si>
  <si>
    <t>P</t>
  </si>
  <si>
    <t>Q</t>
  </si>
  <si>
    <t>Time</t>
  </si>
  <si>
    <t>East or I</t>
  </si>
  <si>
    <t>CW 2</t>
  </si>
  <si>
    <t>North or Q</t>
  </si>
  <si>
    <t>S= CW1* I + CW2* Q</t>
  </si>
  <si>
    <t>SxI+2</t>
  </si>
  <si>
    <t>SxQ-3</t>
  </si>
  <si>
    <t>Avg I</t>
  </si>
  <si>
    <t>Avg Q</t>
  </si>
  <si>
    <t>I</t>
  </si>
  <si>
    <t>Eo</t>
  </si>
  <si>
    <t>No</t>
  </si>
  <si>
    <t>initial (I,Q)</t>
  </si>
  <si>
    <t>Step 0</t>
  </si>
  <si>
    <t>Io</t>
  </si>
  <si>
    <t>Qo</t>
  </si>
  <si>
    <t>Step 1</t>
  </si>
  <si>
    <t>Next step</t>
  </si>
  <si>
    <t>Eo R - No X</t>
  </si>
  <si>
    <t>Eo X + No R</t>
  </si>
  <si>
    <t>Change sign of Qo</t>
  </si>
  <si>
    <r>
      <rPr>
        <sz val="10"/>
        <rFont val="Arial"/>
        <family val="2"/>
        <charset val="1"/>
      </rPr>
      <t xml:space="preserve">East &lt;= </t>
    </r>
    <r>
      <rPr>
        <b/>
        <sz val="10"/>
        <rFont val="Arial"/>
        <family val="2"/>
        <charset val="1"/>
      </rPr>
      <t>-</t>
    </r>
    <r>
      <rPr>
        <sz val="10"/>
        <rFont val="Arial"/>
        <family val="2"/>
        <charset val="1"/>
      </rPr>
      <t xml:space="preserve"> North</t>
    </r>
  </si>
  <si>
    <t>North &lt;= East</t>
  </si>
  <si>
    <t>E1</t>
  </si>
  <si>
    <t>N1</t>
  </si>
  <si>
    <t>Angle</t>
  </si>
  <si>
    <t>Figure</t>
  </si>
  <si>
    <t>Sides(N)</t>
  </si>
  <si>
    <t>Triangle</t>
  </si>
  <si>
    <t>Square</t>
  </si>
  <si>
    <t>Pentagon</t>
  </si>
  <si>
    <t>Eo R</t>
  </si>
  <si>
    <t>No R</t>
  </si>
  <si>
    <t>Hexagon</t>
  </si>
  <si>
    <t>E0 X</t>
  </si>
  <si>
    <t>No X</t>
  </si>
  <si>
    <t>Septagon</t>
  </si>
  <si>
    <t>Nonagon</t>
  </si>
  <si>
    <t>Octagon</t>
  </si>
  <si>
    <t>Decagon</t>
  </si>
  <si>
    <t>Swapping  – and + rotates in the opposite</t>
  </si>
  <si>
    <t>Dodecagon</t>
  </si>
  <si>
    <t>direction</t>
  </si>
  <si>
    <t>N-gon</t>
  </si>
  <si>
    <t>Rotation vector</t>
  </si>
  <si>
    <t>Origin</t>
  </si>
  <si>
    <t>(R,X)</t>
  </si>
  <si>
    <t>(R,0)</t>
  </si>
  <si>
    <t>(0,0)</t>
  </si>
  <si>
    <t>I + Q</t>
  </si>
  <si>
    <t># python illustration of going around in circles
# Paul Fredette, 11/1/2021
import math
a = float(input("Enter Rotation Angle(degrees): "))
size = float(input("Enter circle size: "))
# North and East coordinates
No = float(0)
Eo = float(size)
# Rotation vector (R,x)
R = math.cos(a*math.pi/180)*size
X = (size**2-R**2)**0.5
# define the variables E and N for the next step
E = float(Eo)
N = float(No)
print (a, size, R,N,E,X)
print (0, int(E), int(N))
for step in range(1,int(360/a+1),1):
    # note that saving at least Eo is needed
    # to make Eo correct for computing N
    E = (Eo * R - No * X)/size
    N = (Eo * X + No * R)/size
    # replace Eo and No for the next step
    Eo=E
    No=N
    print (step, int(E), int(N))</t>
  </si>
  <si>
    <t>&gt;&gt;&gt; %Run GoingAround.py</t>
  </si>
  <si>
    <t>Enter Rotation Angle(degrees)</t>
  </si>
  <si>
    <t>Enter circle size</t>
  </si>
  <si>
    <t>45.0 1007.0 712.0565286548534 0.0 1007.0 712.0565286548533</t>
  </si>
  <si>
    <t>0 1007 0</t>
  </si>
  <si>
    <t>1 712 712</t>
  </si>
  <si>
    <t>2 0 1007</t>
  </si>
  <si>
    <t>3 -712 712</t>
  </si>
  <si>
    <t>4 -1007 0</t>
  </si>
  <si>
    <t>5 -712 -712</t>
  </si>
  <si>
    <t>6 0 -1007</t>
  </si>
  <si>
    <t>7 712 -712</t>
  </si>
  <si>
    <t>8 1007 0</t>
  </si>
  <si>
    <t xml:space="preserve">&gt;&gt;&gt; </t>
  </si>
  <si>
    <t>C</t>
  </si>
  <si>
    <t>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</si>
</sst>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color rgb="FFFFFFFF"/>
      <name val="Arial"/>
      <family val="2"/>
      <charset val="1"/>
    </font>
    <font>
      <i/>
      <sz val="10"/>
      <color rgb="FFFFFFFF"/>
      <name val="Arial"/>
      <family val="2"/>
      <charset val="1"/>
    </font>
    <font>
      <b/>
      <sz val="10"/>
      <color rgb="FFC9211E"/>
      <name val="Arial"/>
      <family val="2"/>
      <charset val="1"/>
    </font>
    <font>
      <i/>
      <sz val="10"/>
      <color rgb="FFEEEEEE"/>
      <name val="Arial"/>
      <family val="2"/>
      <charset val="1"/>
    </font>
    <font>
      <b/>
      <sz val="10"/>
      <color rgb="FF468A1A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E994"/>
        <bgColor rgb="FFFFCC99"/>
      </patternFill>
    </fill>
    <fill>
      <patternFill patternType="solid">
        <fgColor rgb="FF999999"/>
        <bgColor rgb="FF808080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2" fillId="4" borderId="0" xfId="0" applyNumberFormat="1" applyFont="1" applyFill="1"/>
    <xf numFmtId="0" fontId="3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3" borderId="0" xfId="0" applyFill="1"/>
    <xf numFmtId="164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1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1" xfId="0" applyFont="1" applyBorder="1" applyAlignment="1">
      <alignment horizontal="center"/>
    </xf>
    <xf numFmtId="164" fontId="0" fillId="3" borderId="1" xfId="0" applyNumberFormat="1" applyFill="1" applyBorder="1"/>
    <xf numFmtId="4" fontId="4" fillId="5" borderId="0" xfId="0" applyNumberFormat="1" applyFont="1" applyFill="1"/>
    <xf numFmtId="4" fontId="6" fillId="5" borderId="0" xfId="0" applyNumberFormat="1" applyFont="1" applyFill="1"/>
    <xf numFmtId="4" fontId="0" fillId="0" borderId="0" xfId="0" applyNumberFormat="1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164" fontId="6" fillId="3" borderId="1" xfId="0" applyNumberFormat="1" applyFont="1" applyFill="1" applyBorder="1"/>
    <xf numFmtId="0" fontId="0" fillId="6" borderId="0" xfId="0" applyFill="1"/>
    <xf numFmtId="164" fontId="4" fillId="5" borderId="1" xfId="0" applyNumberFormat="1" applyFont="1" applyFill="1" applyBorder="1"/>
    <xf numFmtId="164" fontId="6" fillId="5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1" xfId="0" applyFont="1" applyFill="1" applyBorder="1"/>
    <xf numFmtId="164" fontId="4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579D1C"/>
      <rgbColor rgb="FF861141"/>
      <rgbColor rgb="FF008080"/>
      <rgbColor rgb="FFCCCCCC"/>
      <rgbColor rgb="FF808080"/>
      <rgbColor rgb="FF9999FF"/>
      <rgbColor rgb="FFD62E4E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B3B3B3"/>
      <rgbColor rgb="FFFF99CC"/>
      <rgbColor rgb="FFCC99FF"/>
      <rgbColor rgb="FFFFCC99"/>
      <rgbColor rgb="FF3366FF"/>
      <rgbColor rgb="FF33CCCC"/>
      <rgbColor rgb="FF5EB91E"/>
      <rgbColor rgb="FFFFD320"/>
      <rgbColor rgb="FFFF9900"/>
      <rgbColor rgb="FFFF420E"/>
      <rgbColor rgb="FF666699"/>
      <rgbColor rgb="FF999999"/>
      <rgbColor rgb="FF004586"/>
      <rgbColor rgb="FF468A1A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7160212604403899"/>
          <c:y val="9.0739755188930293E-2"/>
          <c:w val="0.75841559098962297"/>
          <c:h val="0.75199574241617895"/>
        </c:manualLayout>
      </c:layout>
      <c:scatterChart>
        <c:scatterStyle val="lineMarker"/>
        <c:varyColors val="0"/>
        <c:ser>
          <c:idx val="0"/>
          <c:order val="0"/>
          <c:spPr>
            <a:ln w="0">
              <a:solidFill>
                <a:srgbClr val="000000"/>
              </a:solidFill>
            </a:ln>
          </c:spPr>
          <c:marker>
            <c:symbol val="circle"/>
            <c:size val="6"/>
            <c:spPr>
              <a:solidFill>
                <a:srgbClr val="000000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around_2'!$F$4:$F$45</c:f>
              <c:numCache>
                <c:formatCode>#,##0.00</c:formatCode>
                <c:ptCount val="42"/>
                <c:pt idx="0" formatCode="#,##0.0000">
                  <c:v>1</c:v>
                </c:pt>
                <c:pt idx="1">
                  <c:v>6.1257422745431001E-17</c:v>
                </c:pt>
                <c:pt idx="2" formatCode="#,##0.0000">
                  <c:v>-1</c:v>
                </c:pt>
                <c:pt idx="3" formatCode="#,##0.0000">
                  <c:v>-1.83772268236293E-16</c:v>
                </c:pt>
                <c:pt idx="4" formatCode="#,##0.0000">
                  <c:v>1</c:v>
                </c:pt>
                <c:pt idx="5" formatCode="#,##0.0000">
                  <c:v>3.06287113727155E-16</c:v>
                </c:pt>
                <c:pt idx="6" formatCode="#,##0.0000">
                  <c:v>-1</c:v>
                </c:pt>
                <c:pt idx="7" formatCode="#,##0.0000">
                  <c:v>-4.28801959218017E-16</c:v>
                </c:pt>
                <c:pt idx="8" formatCode="#,##0.0000">
                  <c:v>1</c:v>
                </c:pt>
                <c:pt idx="9" formatCode="#,##0.0000">
                  <c:v>5.51316804708879E-16</c:v>
                </c:pt>
                <c:pt idx="10" formatCode="#,##0.0000">
                  <c:v>-1</c:v>
                </c:pt>
                <c:pt idx="11" formatCode="#,##0.0000">
                  <c:v>-6.7383165019974101E-16</c:v>
                </c:pt>
                <c:pt idx="12" formatCode="#,##0.0000">
                  <c:v>1</c:v>
                </c:pt>
                <c:pt idx="13" formatCode="#,##0.0000">
                  <c:v>7.9634649569060301E-16</c:v>
                </c:pt>
                <c:pt idx="14" formatCode="#,##0.0000">
                  <c:v>-1</c:v>
                </c:pt>
                <c:pt idx="15" formatCode="#,##0.0000">
                  <c:v>-9.1886134118146501E-16</c:v>
                </c:pt>
                <c:pt idx="16" formatCode="#,##0.0000">
                  <c:v>1</c:v>
                </c:pt>
                <c:pt idx="17" formatCode="#,##0.0000">
                  <c:v>1.041376186672327E-15</c:v>
                </c:pt>
                <c:pt idx="18" formatCode="#,##0.0000">
                  <c:v>-1</c:v>
                </c:pt>
                <c:pt idx="19" formatCode="#,##0.0000">
                  <c:v>-1.163891032163189E-15</c:v>
                </c:pt>
                <c:pt idx="20" formatCode="#,##0.0000">
                  <c:v>1</c:v>
                </c:pt>
                <c:pt idx="21" formatCode="#,##0.0000">
                  <c:v>1.286405877654051E-15</c:v>
                </c:pt>
                <c:pt idx="22" formatCode="#,##0.0000">
                  <c:v>-1</c:v>
                </c:pt>
                <c:pt idx="23" formatCode="#,##0.0000">
                  <c:v>-1.408920723144913E-15</c:v>
                </c:pt>
                <c:pt idx="24" formatCode="#,##0.0000">
                  <c:v>1</c:v>
                </c:pt>
                <c:pt idx="25" formatCode="#,##0.0000">
                  <c:v>1.531435568635775E-15</c:v>
                </c:pt>
                <c:pt idx="26" formatCode="#,##0.0000">
                  <c:v>-1</c:v>
                </c:pt>
                <c:pt idx="27" formatCode="#,##0.0000">
                  <c:v>-1.653950414126637E-15</c:v>
                </c:pt>
                <c:pt idx="28" formatCode="#,##0.0000">
                  <c:v>1</c:v>
                </c:pt>
                <c:pt idx="29" formatCode="#,##0.0000">
                  <c:v>1.776465259617499E-15</c:v>
                </c:pt>
                <c:pt idx="30" formatCode="#,##0.0000">
                  <c:v>-1</c:v>
                </c:pt>
                <c:pt idx="31" formatCode="#,##0.0000">
                  <c:v>-1.898980105108361E-15</c:v>
                </c:pt>
                <c:pt idx="32" formatCode="#,##0.0000">
                  <c:v>1</c:v>
                </c:pt>
                <c:pt idx="33" formatCode="#,##0.0000">
                  <c:v>2.021494950599223E-15</c:v>
                </c:pt>
                <c:pt idx="34" formatCode="#,##0.0000">
                  <c:v>-1</c:v>
                </c:pt>
                <c:pt idx="35" formatCode="#,##0.0000">
                  <c:v>-2.144009796090085E-15</c:v>
                </c:pt>
                <c:pt idx="36" formatCode="#,##0.0000">
                  <c:v>1</c:v>
                </c:pt>
                <c:pt idx="38" formatCode="#,##0.0000">
                  <c:v>0</c:v>
                </c:pt>
                <c:pt idx="39" formatCode="#,##0.0000">
                  <c:v>6.1257422745431001E-17</c:v>
                </c:pt>
                <c:pt idx="40" formatCode="#,##0.0000">
                  <c:v>6.1257422745431001E-17</c:v>
                </c:pt>
                <c:pt idx="41" formatCode="#,##0.0000">
                  <c:v>0</c:v>
                </c:pt>
              </c:numCache>
            </c:numRef>
          </c:xVal>
          <c:yVal>
            <c:numRef>
              <c:f>'Going around_2'!$H$4:$H$45</c:f>
              <c:numCache>
                <c:formatCode>#,##0.00</c:formatCode>
                <c:ptCount val="42"/>
                <c:pt idx="0" formatCode="#,##0.0000">
                  <c:v>0</c:v>
                </c:pt>
                <c:pt idx="1">
                  <c:v>1</c:v>
                </c:pt>
                <c:pt idx="2" formatCode="#,##0.0000">
                  <c:v>1.22514845490862E-16</c:v>
                </c:pt>
                <c:pt idx="3" formatCode="#,##0.0000">
                  <c:v>-1</c:v>
                </c:pt>
                <c:pt idx="4" formatCode="#,##0.0000">
                  <c:v>-2.45029690981724E-16</c:v>
                </c:pt>
                <c:pt idx="5" formatCode="#,##0.0000">
                  <c:v>1</c:v>
                </c:pt>
                <c:pt idx="6" formatCode="#,##0.0000">
                  <c:v>3.67544536472586E-16</c:v>
                </c:pt>
                <c:pt idx="7" formatCode="#,##0.0000">
                  <c:v>-1</c:v>
                </c:pt>
                <c:pt idx="8" formatCode="#,##0.0000">
                  <c:v>-4.90059381963448E-16</c:v>
                </c:pt>
                <c:pt idx="9" formatCode="#,##0.0000">
                  <c:v>1</c:v>
                </c:pt>
                <c:pt idx="10" formatCode="#,##0.0000">
                  <c:v>6.1257422745431001E-16</c:v>
                </c:pt>
                <c:pt idx="11" formatCode="#,##0.0000">
                  <c:v>-1</c:v>
                </c:pt>
                <c:pt idx="12" formatCode="#,##0.0000">
                  <c:v>-7.3508907294517201E-16</c:v>
                </c:pt>
                <c:pt idx="13" formatCode="#,##0.0000">
                  <c:v>1</c:v>
                </c:pt>
                <c:pt idx="14" formatCode="#,##0.0000">
                  <c:v>8.5760391843603401E-16</c:v>
                </c:pt>
                <c:pt idx="15" formatCode="#,##0.0000">
                  <c:v>-1</c:v>
                </c:pt>
                <c:pt idx="16" formatCode="#,##0.0000">
                  <c:v>-9.8011876392689601E-16</c:v>
                </c:pt>
                <c:pt idx="17" formatCode="#,##0.0000">
                  <c:v>1</c:v>
                </c:pt>
                <c:pt idx="18" formatCode="#,##0.0000">
                  <c:v>1.102633609417758E-15</c:v>
                </c:pt>
                <c:pt idx="19" formatCode="#,##0.0000">
                  <c:v>-1</c:v>
                </c:pt>
                <c:pt idx="20" formatCode="#,##0.0000">
                  <c:v>-1.22514845490862E-15</c:v>
                </c:pt>
                <c:pt idx="21" formatCode="#,##0.0000">
                  <c:v>1</c:v>
                </c:pt>
                <c:pt idx="22" formatCode="#,##0.0000">
                  <c:v>1.347663300399482E-15</c:v>
                </c:pt>
                <c:pt idx="23" formatCode="#,##0.0000">
                  <c:v>-1</c:v>
                </c:pt>
                <c:pt idx="24" formatCode="#,##0.0000">
                  <c:v>-1.470178145890344E-15</c:v>
                </c:pt>
                <c:pt idx="25" formatCode="#,##0.0000">
                  <c:v>1</c:v>
                </c:pt>
                <c:pt idx="26" formatCode="#,##0.0000">
                  <c:v>1.592692991381206E-15</c:v>
                </c:pt>
                <c:pt idx="27" formatCode="#,##0.0000">
                  <c:v>-1</c:v>
                </c:pt>
                <c:pt idx="28" formatCode="#,##0.0000">
                  <c:v>-1.715207836872068E-15</c:v>
                </c:pt>
                <c:pt idx="29" formatCode="#,##0.0000">
                  <c:v>1</c:v>
                </c:pt>
                <c:pt idx="30" formatCode="#,##0.0000">
                  <c:v>1.83772268236293E-15</c:v>
                </c:pt>
                <c:pt idx="31" formatCode="#,##0.0000">
                  <c:v>-1</c:v>
                </c:pt>
                <c:pt idx="32" formatCode="#,##0.0000">
                  <c:v>-1.960237527853792E-15</c:v>
                </c:pt>
                <c:pt idx="33" formatCode="#,##0.0000">
                  <c:v>1</c:v>
                </c:pt>
                <c:pt idx="34" formatCode="#,##0.0000">
                  <c:v>2.082752373344654E-15</c:v>
                </c:pt>
                <c:pt idx="35" formatCode="#,##0.0000">
                  <c:v>-1</c:v>
                </c:pt>
                <c:pt idx="36" formatCode="#,##0.0000">
                  <c:v>-2.205267218835516E-15</c:v>
                </c:pt>
                <c:pt idx="38" formatCode="#,##0.0000">
                  <c:v>0</c:v>
                </c:pt>
                <c:pt idx="39" formatCode="#,##0.0000">
                  <c:v>1</c:v>
                </c:pt>
                <c:pt idx="40" formatCode="#,##0.0000">
                  <c:v>0</c:v>
                </c:pt>
                <c:pt idx="41" formatCode="#,##0.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825792"/>
        <c:axId val="277826368"/>
      </c:scatterChart>
      <c:valAx>
        <c:axId val="277825792"/>
        <c:scaling>
          <c:orientation val="minMax"/>
          <c:max val="1.2"/>
          <c:min val="-1.2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East or I</a:t>
                </a:r>
              </a:p>
            </c:rich>
          </c:tx>
          <c:layout/>
          <c:overlay val="0"/>
          <c:spPr>
            <a:noFill/>
            <a:ln w="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7826368"/>
        <c:crosses val="min"/>
        <c:crossBetween val="midCat"/>
        <c:majorUnit val="0.2"/>
      </c:valAx>
      <c:valAx>
        <c:axId val="277826368"/>
        <c:scaling>
          <c:orientation val="minMax"/>
          <c:max val="1.2"/>
          <c:min val="-1.2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North or Q</a:t>
                </a:r>
              </a:p>
            </c:rich>
          </c:tx>
          <c:layout/>
          <c:overlay val="0"/>
          <c:spPr>
            <a:noFill/>
            <a:ln w="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7825792"/>
        <c:crosses val="min"/>
        <c:crossBetween val="midCat"/>
        <c:majorUnit val="0.2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11706881143878"/>
          <c:y val="4.2049603424398799E-2"/>
          <c:w val="0.85236818588024998"/>
          <c:h val="0.91527130806999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'Going around_2'!$F$3:$F$3</c:f>
              <c:strCache>
                <c:ptCount val="1"/>
                <c:pt idx="0">
                  <c:v>East or I</c:v>
                </c:pt>
              </c:strCache>
            </c:strRef>
          </c:tx>
          <c:spPr>
            <a:ln w="18360">
              <a:solidFill>
                <a:srgbClr val="000000"/>
              </a:solidFill>
              <a:round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dPt>
            <c:idx val="12"/>
            <c:bubble3D val="0"/>
          </c:dPt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around_2'!$D$4:$D$40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'Going around_2'!$F$4:$F$40</c:f>
              <c:numCache>
                <c:formatCode>#,##0.00</c:formatCode>
                <c:ptCount val="37"/>
                <c:pt idx="0" formatCode="#,##0.0000">
                  <c:v>1</c:v>
                </c:pt>
                <c:pt idx="1">
                  <c:v>6.1257422745431001E-17</c:v>
                </c:pt>
                <c:pt idx="2" formatCode="#,##0.0000">
                  <c:v>-1</c:v>
                </c:pt>
                <c:pt idx="3" formatCode="#,##0.0000">
                  <c:v>-1.83772268236293E-16</c:v>
                </c:pt>
                <c:pt idx="4" formatCode="#,##0.0000">
                  <c:v>1</c:v>
                </c:pt>
                <c:pt idx="5" formatCode="#,##0.0000">
                  <c:v>3.06287113727155E-16</c:v>
                </c:pt>
                <c:pt idx="6" formatCode="#,##0.0000">
                  <c:v>-1</c:v>
                </c:pt>
                <c:pt idx="7" formatCode="#,##0.0000">
                  <c:v>-4.28801959218017E-16</c:v>
                </c:pt>
                <c:pt idx="8" formatCode="#,##0.0000">
                  <c:v>1</c:v>
                </c:pt>
                <c:pt idx="9" formatCode="#,##0.0000">
                  <c:v>5.51316804708879E-16</c:v>
                </c:pt>
                <c:pt idx="10" formatCode="#,##0.0000">
                  <c:v>-1</c:v>
                </c:pt>
                <c:pt idx="11" formatCode="#,##0.0000">
                  <c:v>-6.7383165019974101E-16</c:v>
                </c:pt>
                <c:pt idx="12" formatCode="#,##0.0000">
                  <c:v>1</c:v>
                </c:pt>
                <c:pt idx="13" formatCode="#,##0.0000">
                  <c:v>7.9634649569060301E-16</c:v>
                </c:pt>
                <c:pt idx="14" formatCode="#,##0.0000">
                  <c:v>-1</c:v>
                </c:pt>
                <c:pt idx="15" formatCode="#,##0.0000">
                  <c:v>-9.1886134118146501E-16</c:v>
                </c:pt>
                <c:pt idx="16" formatCode="#,##0.0000">
                  <c:v>1</c:v>
                </c:pt>
                <c:pt idx="17" formatCode="#,##0.0000">
                  <c:v>1.041376186672327E-15</c:v>
                </c:pt>
                <c:pt idx="18" formatCode="#,##0.0000">
                  <c:v>-1</c:v>
                </c:pt>
                <c:pt idx="19" formatCode="#,##0.0000">
                  <c:v>-1.163891032163189E-15</c:v>
                </c:pt>
                <c:pt idx="20" formatCode="#,##0.0000">
                  <c:v>1</c:v>
                </c:pt>
                <c:pt idx="21" formatCode="#,##0.0000">
                  <c:v>1.286405877654051E-15</c:v>
                </c:pt>
                <c:pt idx="22" formatCode="#,##0.0000">
                  <c:v>-1</c:v>
                </c:pt>
                <c:pt idx="23" formatCode="#,##0.0000">
                  <c:v>-1.408920723144913E-15</c:v>
                </c:pt>
                <c:pt idx="24" formatCode="#,##0.0000">
                  <c:v>1</c:v>
                </c:pt>
                <c:pt idx="25" formatCode="#,##0.0000">
                  <c:v>1.531435568635775E-15</c:v>
                </c:pt>
                <c:pt idx="26" formatCode="#,##0.0000">
                  <c:v>-1</c:v>
                </c:pt>
                <c:pt idx="27" formatCode="#,##0.0000">
                  <c:v>-1.653950414126637E-15</c:v>
                </c:pt>
                <c:pt idx="28" formatCode="#,##0.0000">
                  <c:v>1</c:v>
                </c:pt>
                <c:pt idx="29" formatCode="#,##0.0000">
                  <c:v>1.776465259617499E-15</c:v>
                </c:pt>
                <c:pt idx="30" formatCode="#,##0.0000">
                  <c:v>-1</c:v>
                </c:pt>
                <c:pt idx="31" formatCode="#,##0.0000">
                  <c:v>-1.898980105108361E-15</c:v>
                </c:pt>
                <c:pt idx="32" formatCode="#,##0.0000">
                  <c:v>1</c:v>
                </c:pt>
                <c:pt idx="33" formatCode="#,##0.0000">
                  <c:v>2.021494950599223E-15</c:v>
                </c:pt>
                <c:pt idx="34" formatCode="#,##0.0000">
                  <c:v>-1</c:v>
                </c:pt>
                <c:pt idx="35" formatCode="#,##0.0000">
                  <c:v>-2.144009796090085E-15</c:v>
                </c:pt>
                <c:pt idx="36" formatCode="#,##0.000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'Going around_2'!$H$3:$H$3</c:f>
              <c:strCache>
                <c:ptCount val="1"/>
                <c:pt idx="0">
                  <c:v>North or Q</c:v>
                </c:pt>
              </c:strCache>
            </c:strRef>
          </c:tx>
          <c:spPr>
            <a:ln w="0">
              <a:solidFill>
                <a:srgbClr val="FF420E"/>
              </a:solidFill>
            </a:ln>
          </c:spPr>
          <c:marker>
            <c:symbol val="diamond"/>
            <c:size val="6"/>
            <c:spPr>
              <a:solidFill>
                <a:srgbClr val="FF420E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around_2'!$D$4:$D$40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'Going around_2'!$H$4:$H$40</c:f>
              <c:numCache>
                <c:formatCode>#,##0.00</c:formatCode>
                <c:ptCount val="37"/>
                <c:pt idx="0" formatCode="#,##0.0000">
                  <c:v>0</c:v>
                </c:pt>
                <c:pt idx="1">
                  <c:v>1</c:v>
                </c:pt>
                <c:pt idx="2" formatCode="#,##0.0000">
                  <c:v>1.22514845490862E-16</c:v>
                </c:pt>
                <c:pt idx="3" formatCode="#,##0.0000">
                  <c:v>-1</c:v>
                </c:pt>
                <c:pt idx="4" formatCode="#,##0.0000">
                  <c:v>-2.45029690981724E-16</c:v>
                </c:pt>
                <c:pt idx="5" formatCode="#,##0.0000">
                  <c:v>1</c:v>
                </c:pt>
                <c:pt idx="6" formatCode="#,##0.0000">
                  <c:v>3.67544536472586E-16</c:v>
                </c:pt>
                <c:pt idx="7" formatCode="#,##0.0000">
                  <c:v>-1</c:v>
                </c:pt>
                <c:pt idx="8" formatCode="#,##0.0000">
                  <c:v>-4.90059381963448E-16</c:v>
                </c:pt>
                <c:pt idx="9" formatCode="#,##0.0000">
                  <c:v>1</c:v>
                </c:pt>
                <c:pt idx="10" formatCode="#,##0.0000">
                  <c:v>6.1257422745431001E-16</c:v>
                </c:pt>
                <c:pt idx="11" formatCode="#,##0.0000">
                  <c:v>-1</c:v>
                </c:pt>
                <c:pt idx="12" formatCode="#,##0.0000">
                  <c:v>-7.3508907294517201E-16</c:v>
                </c:pt>
                <c:pt idx="13" formatCode="#,##0.0000">
                  <c:v>1</c:v>
                </c:pt>
                <c:pt idx="14" formatCode="#,##0.0000">
                  <c:v>8.5760391843603401E-16</c:v>
                </c:pt>
                <c:pt idx="15" formatCode="#,##0.0000">
                  <c:v>-1</c:v>
                </c:pt>
                <c:pt idx="16" formatCode="#,##0.0000">
                  <c:v>-9.8011876392689601E-16</c:v>
                </c:pt>
                <c:pt idx="17" formatCode="#,##0.0000">
                  <c:v>1</c:v>
                </c:pt>
                <c:pt idx="18" formatCode="#,##0.0000">
                  <c:v>1.102633609417758E-15</c:v>
                </c:pt>
                <c:pt idx="19" formatCode="#,##0.0000">
                  <c:v>-1</c:v>
                </c:pt>
                <c:pt idx="20" formatCode="#,##0.0000">
                  <c:v>-1.22514845490862E-15</c:v>
                </c:pt>
                <c:pt idx="21" formatCode="#,##0.0000">
                  <c:v>1</c:v>
                </c:pt>
                <c:pt idx="22" formatCode="#,##0.0000">
                  <c:v>1.347663300399482E-15</c:v>
                </c:pt>
                <c:pt idx="23" formatCode="#,##0.0000">
                  <c:v>-1</c:v>
                </c:pt>
                <c:pt idx="24" formatCode="#,##0.0000">
                  <c:v>-1.470178145890344E-15</c:v>
                </c:pt>
                <c:pt idx="25" formatCode="#,##0.0000">
                  <c:v>1</c:v>
                </c:pt>
                <c:pt idx="26" formatCode="#,##0.0000">
                  <c:v>1.592692991381206E-15</c:v>
                </c:pt>
                <c:pt idx="27" formatCode="#,##0.0000">
                  <c:v>-1</c:v>
                </c:pt>
                <c:pt idx="28" formatCode="#,##0.0000">
                  <c:v>-1.715207836872068E-15</c:v>
                </c:pt>
                <c:pt idx="29" formatCode="#,##0.0000">
                  <c:v>1</c:v>
                </c:pt>
                <c:pt idx="30" formatCode="#,##0.0000">
                  <c:v>1.83772268236293E-15</c:v>
                </c:pt>
                <c:pt idx="31" formatCode="#,##0.0000">
                  <c:v>-1</c:v>
                </c:pt>
                <c:pt idx="32" formatCode="#,##0.0000">
                  <c:v>-1.960237527853792E-15</c:v>
                </c:pt>
                <c:pt idx="33" formatCode="#,##0.0000">
                  <c:v>1</c:v>
                </c:pt>
                <c:pt idx="34" formatCode="#,##0.0000">
                  <c:v>2.082752373344654E-15</c:v>
                </c:pt>
                <c:pt idx="35" formatCode="#,##0.0000">
                  <c:v>-1</c:v>
                </c:pt>
                <c:pt idx="36" formatCode="#,##0.0000">
                  <c:v>-2.205267218835516E-15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828096"/>
        <c:axId val="277828672"/>
      </c:scatterChart>
      <c:valAx>
        <c:axId val="27782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7828672"/>
        <c:crosses val="autoZero"/>
        <c:crossBetween val="midCat"/>
      </c:valAx>
      <c:valAx>
        <c:axId val="27782867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.00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7828096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171751830453578"/>
          <c:y val="6.1060052876746797E-2"/>
          <c:w val="0.73044580575704721"/>
          <c:h val="0.12163183077310501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'Going around_2'!$I$3:$I$3</c:f>
              <c:strCache>
                <c:ptCount val="1"/>
                <c:pt idx="0">
                  <c:v>S= CW1* I + CW2* Q</c:v>
                </c:pt>
              </c:strCache>
            </c:strRef>
          </c:tx>
          <c:spPr>
            <a:ln w="18360">
              <a:solidFill>
                <a:srgbClr val="D62E4E"/>
              </a:solidFill>
              <a:round/>
            </a:ln>
          </c:spPr>
          <c:marker>
            <c:symbol val="triangle"/>
            <c:size val="5"/>
            <c:spPr>
              <a:solidFill>
                <a:srgbClr val="D62E4E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around_2'!$D$4:$D$40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'Going around_2'!$I$4:$I$40</c:f>
              <c:numCache>
                <c:formatCode>#,##0.00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-1.0000000000000002</c:v>
                </c:pt>
                <c:pt idx="4">
                  <c:v>0.99999999999999978</c:v>
                </c:pt>
                <c:pt idx="5">
                  <c:v>1.0000000000000002</c:v>
                </c:pt>
                <c:pt idx="6">
                  <c:v>3.67544536472586E-16</c:v>
                </c:pt>
                <c:pt idx="7">
                  <c:v>-1</c:v>
                </c:pt>
                <c:pt idx="8">
                  <c:v>-4.90059381963448E-16</c:v>
                </c:pt>
                <c:pt idx="9">
                  <c:v>1</c:v>
                </c:pt>
                <c:pt idx="10">
                  <c:v>6.1257422745431001E-16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-9.8011876392689601E-16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1.0000000000000013</c:v>
                </c:pt>
                <c:pt idx="22">
                  <c:v>-0.99999999999999867</c:v>
                </c:pt>
                <c:pt idx="23">
                  <c:v>-1.0000000000000013</c:v>
                </c:pt>
                <c:pt idx="24">
                  <c:v>0.99999999999999856</c:v>
                </c:pt>
                <c:pt idx="25">
                  <c:v>1.0000000000000016</c:v>
                </c:pt>
                <c:pt idx="26">
                  <c:v>-0.99999999999999845</c:v>
                </c:pt>
                <c:pt idx="27">
                  <c:v>-1.0000000000000016</c:v>
                </c:pt>
                <c:pt idx="28">
                  <c:v>0.99999999999999833</c:v>
                </c:pt>
                <c:pt idx="29">
                  <c:v>1.0000000000000018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1.000000000000002</c:v>
                </c:pt>
                <c:pt idx="34">
                  <c:v>-0.99999999999999789</c:v>
                </c:pt>
                <c:pt idx="35">
                  <c:v>-1.0000000000000022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'Going around_2'!$K$3:$K$3</c:f>
              <c:strCache>
                <c:ptCount val="1"/>
                <c:pt idx="0">
                  <c:v>SxI+2</c:v>
                </c:pt>
              </c:strCache>
            </c:strRef>
          </c:tx>
          <c:spPr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around_2'!$D$4:$D$40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'Going around_2'!$K$4:$K$40</c:f>
              <c:numCache>
                <c:formatCode>#,##0.00</c:formatCode>
                <c:ptCount val="3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2.0000000000000004</c:v>
                </c:pt>
                <c:pt idx="6">
                  <c:v>1.9999999999999996</c:v>
                </c:pt>
                <c:pt idx="7">
                  <c:v>2.0000000000000004</c:v>
                </c:pt>
                <c:pt idx="8">
                  <c:v>1.9999999999999996</c:v>
                </c:pt>
                <c:pt idx="9">
                  <c:v>2.0000000000000004</c:v>
                </c:pt>
                <c:pt idx="10">
                  <c:v>1.9999999999999993</c:v>
                </c:pt>
                <c:pt idx="11">
                  <c:v>2.0000000000000009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2.0000000000000009</c:v>
                </c:pt>
                <c:pt idx="16">
                  <c:v>1.9999999999999991</c:v>
                </c:pt>
                <c:pt idx="17">
                  <c:v>2.0000000000000009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2.0000000000000013</c:v>
                </c:pt>
                <c:pt idx="22">
                  <c:v>2.9999999999999987</c:v>
                </c:pt>
                <c:pt idx="23">
                  <c:v>2.0000000000000013</c:v>
                </c:pt>
                <c:pt idx="24">
                  <c:v>2.9999999999999987</c:v>
                </c:pt>
                <c:pt idx="25">
                  <c:v>2.0000000000000013</c:v>
                </c:pt>
                <c:pt idx="26">
                  <c:v>2.9999999999999982</c:v>
                </c:pt>
                <c:pt idx="27">
                  <c:v>2.0000000000000018</c:v>
                </c:pt>
                <c:pt idx="28">
                  <c:v>2.9999999999999982</c:v>
                </c:pt>
                <c:pt idx="29">
                  <c:v>2.0000000000000018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2.0000000000000022</c:v>
                </c:pt>
                <c:pt idx="34">
                  <c:v>2.9999999999999978</c:v>
                </c:pt>
                <c:pt idx="35">
                  <c:v>2.0000000000000022</c:v>
                </c:pt>
                <c:pt idx="36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'Going around_2'!$L$3:$L$3</c:f>
              <c:strCache>
                <c:ptCount val="1"/>
                <c:pt idx="0">
                  <c:v>SxQ-3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diamond"/>
            <c:size val="8"/>
            <c:spPr>
              <a:solidFill>
                <a:srgbClr val="7E0021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around_2'!$D$4:$D$40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'Going around_2'!$L$4:$L$40</c:f>
              <c:numCache>
                <c:formatCode>#,##0.00</c:formatCode>
                <c:ptCount val="37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-1.9999999999999998</c:v>
                </c:pt>
                <c:pt idx="4">
                  <c:v>-3.0000000000000004</c:v>
                </c:pt>
                <c:pt idx="5">
                  <c:v>-1.9999999999999998</c:v>
                </c:pt>
                <c:pt idx="6">
                  <c:v>-3</c:v>
                </c:pt>
                <c:pt idx="7">
                  <c:v>-2</c:v>
                </c:pt>
                <c:pt idx="8">
                  <c:v>-3</c:v>
                </c:pt>
                <c:pt idx="9">
                  <c:v>-2</c:v>
                </c:pt>
                <c:pt idx="10">
                  <c:v>-3</c:v>
                </c:pt>
                <c:pt idx="11">
                  <c:v>-2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-2</c:v>
                </c:pt>
                <c:pt idx="16">
                  <c:v>-3</c:v>
                </c:pt>
                <c:pt idx="17">
                  <c:v>-2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  <c:pt idx="21">
                  <c:v>-1.9999999999999987</c:v>
                </c:pt>
                <c:pt idx="22">
                  <c:v>-3.0000000000000013</c:v>
                </c:pt>
                <c:pt idx="23">
                  <c:v>-1.9999999999999987</c:v>
                </c:pt>
                <c:pt idx="24">
                  <c:v>-3.0000000000000013</c:v>
                </c:pt>
                <c:pt idx="25">
                  <c:v>-1.9999999999999984</c:v>
                </c:pt>
                <c:pt idx="26">
                  <c:v>-3.0000000000000018</c:v>
                </c:pt>
                <c:pt idx="27">
                  <c:v>-1.9999999999999984</c:v>
                </c:pt>
                <c:pt idx="28">
                  <c:v>-3.0000000000000018</c:v>
                </c:pt>
                <c:pt idx="29">
                  <c:v>-1.9999999999999982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-1.999999999999998</c:v>
                </c:pt>
                <c:pt idx="34">
                  <c:v>-3.0000000000000022</c:v>
                </c:pt>
                <c:pt idx="35">
                  <c:v>-1.9999999999999978</c:v>
                </c:pt>
                <c:pt idx="36">
                  <c:v>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830976"/>
        <c:axId val="275709952"/>
      </c:scatterChart>
      <c:valAx>
        <c:axId val="2778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5709952"/>
        <c:crosses val="autoZero"/>
        <c:crossBetween val="between"/>
      </c:valAx>
      <c:valAx>
        <c:axId val="27570995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7830976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7.3951434878587199E-2"/>
          <c:y val="3.0614512723635901E-2"/>
          <c:w val="0.59328301971783015"/>
          <c:h val="0.915546171796866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'Going around_2'!$L$3:$L$3</c:f>
              <c:strCache>
                <c:ptCount val="1"/>
                <c:pt idx="0">
                  <c:v>SxQ-3</c:v>
                </c:pt>
              </c:strCache>
            </c:strRef>
          </c:tx>
          <c:spPr>
            <a:ln w="18360">
              <a:solidFill>
                <a:srgbClr val="FF420E"/>
              </a:solidFill>
              <a:prstDash val="sysDot"/>
              <a:round/>
            </a:ln>
          </c:spPr>
          <c:marker>
            <c:symbol val="diamond"/>
            <c:size val="3"/>
            <c:spPr>
              <a:solidFill>
                <a:srgbClr val="FF420E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around_2'!$J$4:$J$40</c:f>
              <c:numCache>
                <c:formatCode>#,##0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'Going around_2'!$L$4:$L$40</c:f>
              <c:numCache>
                <c:formatCode>#,##0.00</c:formatCode>
                <c:ptCount val="37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-1.9999999999999998</c:v>
                </c:pt>
                <c:pt idx="4">
                  <c:v>-3.0000000000000004</c:v>
                </c:pt>
                <c:pt idx="5">
                  <c:v>-1.9999999999999998</c:v>
                </c:pt>
                <c:pt idx="6">
                  <c:v>-3</c:v>
                </c:pt>
                <c:pt idx="7">
                  <c:v>-2</c:v>
                </c:pt>
                <c:pt idx="8">
                  <c:v>-3</c:v>
                </c:pt>
                <c:pt idx="9">
                  <c:v>-2</c:v>
                </c:pt>
                <c:pt idx="10">
                  <c:v>-3</c:v>
                </c:pt>
                <c:pt idx="11">
                  <c:v>-2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-2</c:v>
                </c:pt>
                <c:pt idx="16">
                  <c:v>-3</c:v>
                </c:pt>
                <c:pt idx="17">
                  <c:v>-2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  <c:pt idx="21">
                  <c:v>-1.9999999999999987</c:v>
                </c:pt>
                <c:pt idx="22">
                  <c:v>-3.0000000000000013</c:v>
                </c:pt>
                <c:pt idx="23">
                  <c:v>-1.9999999999999987</c:v>
                </c:pt>
                <c:pt idx="24">
                  <c:v>-3.0000000000000013</c:v>
                </c:pt>
                <c:pt idx="25">
                  <c:v>-1.9999999999999984</c:v>
                </c:pt>
                <c:pt idx="26">
                  <c:v>-3.0000000000000018</c:v>
                </c:pt>
                <c:pt idx="27">
                  <c:v>-1.9999999999999984</c:v>
                </c:pt>
                <c:pt idx="28">
                  <c:v>-3.0000000000000018</c:v>
                </c:pt>
                <c:pt idx="29">
                  <c:v>-1.9999999999999982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-1.999999999999998</c:v>
                </c:pt>
                <c:pt idx="34">
                  <c:v>-3.0000000000000022</c:v>
                </c:pt>
                <c:pt idx="35">
                  <c:v>-1.9999999999999978</c:v>
                </c:pt>
                <c:pt idx="36">
                  <c:v>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'Going around_2'!$M$3:$M$3</c:f>
              <c:strCache>
                <c:ptCount val="1"/>
                <c:pt idx="0">
                  <c:v>Avg I</c:v>
                </c:pt>
              </c:strCache>
            </c:strRef>
          </c:tx>
          <c:spPr>
            <a:ln w="28800">
              <a:solidFill>
                <a:srgbClr val="5EB91E"/>
              </a:solidFill>
              <a:round/>
            </a:ln>
          </c:spPr>
          <c:marker>
            <c:symbol val="triangle"/>
            <c:size val="8"/>
            <c:spPr>
              <a:solidFill>
                <a:srgbClr val="5EB91E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around_2'!$J$4:$J$40</c:f>
              <c:numCache>
                <c:formatCode>#,##0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'Going around_2'!$M$4:$M$40</c:f>
              <c:numCache>
                <c:formatCode>#,##0.00</c:formatCode>
                <c:ptCount val="37"/>
                <c:pt idx="0">
                  <c:v>2</c:v>
                </c:pt>
                <c:pt idx="1">
                  <c:v>2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2.0000000000000004</c:v>
                </c:pt>
                <c:pt idx="13">
                  <c:v>2</c:v>
                </c:pt>
                <c:pt idx="14">
                  <c:v>2</c:v>
                </c:pt>
                <c:pt idx="15">
                  <c:v>2.0000000000000004</c:v>
                </c:pt>
                <c:pt idx="16">
                  <c:v>2</c:v>
                </c:pt>
                <c:pt idx="17">
                  <c:v>2</c:v>
                </c:pt>
                <c:pt idx="18">
                  <c:v>2.0000000000000004</c:v>
                </c:pt>
                <c:pt idx="19">
                  <c:v>2</c:v>
                </c:pt>
                <c:pt idx="20">
                  <c:v>2</c:v>
                </c:pt>
                <c:pt idx="21">
                  <c:v>2.0000000000000009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2.0000000000000009</c:v>
                </c:pt>
                <c:pt idx="31">
                  <c:v>2</c:v>
                </c:pt>
                <c:pt idx="32">
                  <c:v>2</c:v>
                </c:pt>
                <c:pt idx="33">
                  <c:v>2.0000000000000009</c:v>
                </c:pt>
                <c:pt idx="34">
                  <c:v>2.5</c:v>
                </c:pt>
                <c:pt idx="35">
                  <c:v>2.5</c:v>
                </c:pt>
                <c:pt idx="36">
                  <c:v>2.0000000000000009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'Going around_2'!$N$3:$N$3</c:f>
              <c:strCache>
                <c:ptCount val="1"/>
                <c:pt idx="0">
                  <c:v>Avg Q</c:v>
                </c:pt>
              </c:strCache>
            </c:strRef>
          </c:tx>
          <c:spPr>
            <a:ln w="28800">
              <a:solidFill>
                <a:srgbClr val="861141"/>
              </a:solidFill>
              <a:round/>
            </a:ln>
          </c:spPr>
          <c:marker>
            <c:symbol val="triangle"/>
            <c:size val="8"/>
            <c:spPr>
              <a:solidFill>
                <a:srgbClr val="861141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around_2'!$J$4:$J$40</c:f>
              <c:numCache>
                <c:formatCode>#,##0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'Going around_2'!$N$4:$N$40</c:f>
              <c:numCache>
                <c:formatCode>#,##0.00</c:formatCode>
                <c:ptCount val="37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-3</c:v>
                </c:pt>
                <c:pt idx="14">
                  <c:v>-3</c:v>
                </c:pt>
                <c:pt idx="15">
                  <c:v>-2.5</c:v>
                </c:pt>
                <c:pt idx="16">
                  <c:v>-2.5</c:v>
                </c:pt>
                <c:pt idx="17">
                  <c:v>-2.5</c:v>
                </c:pt>
                <c:pt idx="18">
                  <c:v>-2.5</c:v>
                </c:pt>
                <c:pt idx="19">
                  <c:v>-3</c:v>
                </c:pt>
                <c:pt idx="20">
                  <c:v>-3</c:v>
                </c:pt>
                <c:pt idx="21">
                  <c:v>-2.4999999999999991</c:v>
                </c:pt>
                <c:pt idx="22">
                  <c:v>-2.5</c:v>
                </c:pt>
                <c:pt idx="23">
                  <c:v>-2.5</c:v>
                </c:pt>
                <c:pt idx="24">
                  <c:v>-2.5</c:v>
                </c:pt>
                <c:pt idx="25">
                  <c:v>-2.5</c:v>
                </c:pt>
                <c:pt idx="26">
                  <c:v>-2.5</c:v>
                </c:pt>
                <c:pt idx="27">
                  <c:v>-2.5</c:v>
                </c:pt>
                <c:pt idx="28">
                  <c:v>-2.5</c:v>
                </c:pt>
                <c:pt idx="29">
                  <c:v>-2.5</c:v>
                </c:pt>
                <c:pt idx="30">
                  <c:v>-2.4999999999999991</c:v>
                </c:pt>
                <c:pt idx="31">
                  <c:v>-3</c:v>
                </c:pt>
                <c:pt idx="32">
                  <c:v>-3</c:v>
                </c:pt>
                <c:pt idx="33">
                  <c:v>-2.4999999999999991</c:v>
                </c:pt>
                <c:pt idx="34">
                  <c:v>-2.5</c:v>
                </c:pt>
                <c:pt idx="35">
                  <c:v>-2.5</c:v>
                </c:pt>
                <c:pt idx="36">
                  <c:v>-2.4999999999999991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712256"/>
        <c:axId val="275712832"/>
      </c:scatterChart>
      <c:valAx>
        <c:axId val="2757122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5712832"/>
        <c:crosses val="autoZero"/>
        <c:crossBetween val="between"/>
      </c:valAx>
      <c:valAx>
        <c:axId val="27571283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5712256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2479620610060425"/>
          <c:y val="0.33277540917467208"/>
          <c:w val="0.15515610217597001"/>
          <c:h val="0.177019668852095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Morse Code P</a:t>
            </a:r>
          </a:p>
        </c:rich>
      </c:tx>
      <c:layout>
        <c:manualLayout>
          <c:xMode val="edge"/>
          <c:yMode val="edge"/>
          <c:x val="0.37776403278181497"/>
          <c:y val="7.20173535791757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663573803449E-2"/>
          <c:y val="0.35850694444444398"/>
          <c:w val="0.74630789453336399"/>
          <c:h val="0.269097222222221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'Going around_2'!$A$4:$A$39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4627072"/>
        <c:axId val="275715136"/>
      </c:barChart>
      <c:catAx>
        <c:axId val="2746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5715136"/>
        <c:crosses val="autoZero"/>
        <c:auto val="1"/>
        <c:lblAlgn val="ctr"/>
        <c:lblOffset val="100"/>
        <c:noMultiLvlLbl val="0"/>
      </c:catAx>
      <c:valAx>
        <c:axId val="275715136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4627072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Morse Code C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616196921246398E-2"/>
          <c:y val="0.40377637522496951"/>
          <c:w val="0.76805235368483704"/>
          <c:h val="0.33676041781812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'Going around_2'!$C$4:$C$40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4627584"/>
        <c:axId val="275716864"/>
      </c:barChart>
      <c:catAx>
        <c:axId val="2746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5716864"/>
        <c:crosses val="autoZero"/>
        <c:auto val="1"/>
        <c:lblAlgn val="ctr"/>
        <c:lblOffset val="100"/>
        <c:noMultiLvlLbl val="0"/>
      </c:catAx>
      <c:valAx>
        <c:axId val="275716864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4627584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7160212604403899"/>
          <c:y val="9.0739755188930293E-2"/>
          <c:w val="0.75841559098962297"/>
          <c:h val="0.75199574241617895"/>
        </c:manualLayout>
      </c:layout>
      <c:scatterChart>
        <c:scatterStyle val="lineMarker"/>
        <c:varyColors val="0"/>
        <c:ser>
          <c:idx val="0"/>
          <c:order val="0"/>
          <c:spPr>
            <a:ln w="0">
              <a:solidFill>
                <a:srgbClr val="000000"/>
              </a:solidFill>
            </a:ln>
          </c:spPr>
          <c:marker>
            <c:symbol val="circle"/>
            <c:size val="6"/>
            <c:spPr>
              <a:solidFill>
                <a:srgbClr val="000000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around'!$B$4:$B$45</c:f>
              <c:numCache>
                <c:formatCode>#,##0.00</c:formatCode>
                <c:ptCount val="42"/>
                <c:pt idx="0" formatCode="#,##0.0000">
                  <c:v>1</c:v>
                </c:pt>
                <c:pt idx="1">
                  <c:v>0.86602540378443871</c:v>
                </c:pt>
                <c:pt idx="2" formatCode="#,##0.0000">
                  <c:v>0.50000000000000022</c:v>
                </c:pt>
                <c:pt idx="3" formatCode="#,##0.0000">
                  <c:v>0</c:v>
                </c:pt>
                <c:pt idx="4" formatCode="#,##0.0000">
                  <c:v>-0.49999999999999989</c:v>
                </c:pt>
                <c:pt idx="5" formatCode="#,##0.0000">
                  <c:v>-0.86602540378443849</c:v>
                </c:pt>
                <c:pt idx="6" formatCode="#,##0.0000">
                  <c:v>-1</c:v>
                </c:pt>
                <c:pt idx="7" formatCode="#,##0.0000">
                  <c:v>-0.86602540378443871</c:v>
                </c:pt>
                <c:pt idx="8" formatCode="#,##0.0000">
                  <c:v>-0.50000000000000022</c:v>
                </c:pt>
                <c:pt idx="9" formatCode="#,##0.0000">
                  <c:v>0</c:v>
                </c:pt>
                <c:pt idx="10" formatCode="#,##0.0000">
                  <c:v>0.49999999999999989</c:v>
                </c:pt>
                <c:pt idx="11" formatCode="#,##0.0000">
                  <c:v>0.86602540378443849</c:v>
                </c:pt>
                <c:pt idx="12" formatCode="#,##0.0000">
                  <c:v>1</c:v>
                </c:pt>
                <c:pt idx="13" formatCode="#,##0.0000">
                  <c:v>0.86602540378443871</c:v>
                </c:pt>
                <c:pt idx="14" formatCode="#,##0.0000">
                  <c:v>0.50000000000000022</c:v>
                </c:pt>
                <c:pt idx="15" formatCode="#,##0.0000">
                  <c:v>0</c:v>
                </c:pt>
                <c:pt idx="16" formatCode="#,##0.0000">
                  <c:v>-0.49999999999999989</c:v>
                </c:pt>
                <c:pt idx="17" formatCode="#,##0.0000">
                  <c:v>-0.86602540378443849</c:v>
                </c:pt>
                <c:pt idx="18" formatCode="#,##0.0000">
                  <c:v>-1</c:v>
                </c:pt>
                <c:pt idx="19" formatCode="#,##0.0000">
                  <c:v>-0.86602540378443871</c:v>
                </c:pt>
                <c:pt idx="20" formatCode="#,##0.0000">
                  <c:v>-0.50000000000000022</c:v>
                </c:pt>
                <c:pt idx="21" formatCode="#,##0.0000">
                  <c:v>0</c:v>
                </c:pt>
                <c:pt idx="22" formatCode="#,##0.0000">
                  <c:v>0.49999999999999989</c:v>
                </c:pt>
                <c:pt idx="23" formatCode="#,##0.0000">
                  <c:v>0.86602540378443849</c:v>
                </c:pt>
                <c:pt idx="24" formatCode="#,##0.0000">
                  <c:v>1</c:v>
                </c:pt>
                <c:pt idx="25" formatCode="#,##0.0000">
                  <c:v>0.86602540378443871</c:v>
                </c:pt>
                <c:pt idx="26" formatCode="#,##0.0000">
                  <c:v>0.50000000000000022</c:v>
                </c:pt>
                <c:pt idx="27" formatCode="#,##0.0000">
                  <c:v>0</c:v>
                </c:pt>
                <c:pt idx="28" formatCode="#,##0.0000">
                  <c:v>-0.49999999999999989</c:v>
                </c:pt>
                <c:pt idx="29" formatCode="#,##0.0000">
                  <c:v>-0.86602540378443849</c:v>
                </c:pt>
                <c:pt idx="30" formatCode="#,##0.0000">
                  <c:v>-1</c:v>
                </c:pt>
                <c:pt idx="31" formatCode="#,##0.0000">
                  <c:v>-0.86602540378443871</c:v>
                </c:pt>
                <c:pt idx="32" formatCode="#,##0.0000">
                  <c:v>-0.50000000000000022</c:v>
                </c:pt>
                <c:pt idx="33" formatCode="#,##0.0000">
                  <c:v>0</c:v>
                </c:pt>
                <c:pt idx="34" formatCode="#,##0.0000">
                  <c:v>0.49999999999999989</c:v>
                </c:pt>
                <c:pt idx="35" formatCode="#,##0.0000">
                  <c:v>0.86602540378443849</c:v>
                </c:pt>
                <c:pt idx="36" formatCode="#,##0.0000">
                  <c:v>1</c:v>
                </c:pt>
                <c:pt idx="38" formatCode="#,##0.0000">
                  <c:v>0</c:v>
                </c:pt>
                <c:pt idx="39" formatCode="#,##0.0000">
                  <c:v>0.86602540378443871</c:v>
                </c:pt>
                <c:pt idx="40" formatCode="#,##0.0000">
                  <c:v>0.86602540378443871</c:v>
                </c:pt>
                <c:pt idx="41" formatCode="#,##0.0000">
                  <c:v>0</c:v>
                </c:pt>
              </c:numCache>
            </c:numRef>
          </c:xVal>
          <c:yVal>
            <c:numRef>
              <c:f>'Going around'!$C$4:$C$45</c:f>
              <c:numCache>
                <c:formatCode>#,##0.00</c:formatCode>
                <c:ptCount val="42"/>
                <c:pt idx="0" formatCode="#,##0.0000">
                  <c:v>0</c:v>
                </c:pt>
                <c:pt idx="1">
                  <c:v>0.49999999999999989</c:v>
                </c:pt>
                <c:pt idx="2" formatCode="#,##0.0000">
                  <c:v>0.86602540378443849</c:v>
                </c:pt>
                <c:pt idx="3" formatCode="#,##0.0000">
                  <c:v>1</c:v>
                </c:pt>
                <c:pt idx="4" formatCode="#,##0.0000">
                  <c:v>0.86602540378443871</c:v>
                </c:pt>
                <c:pt idx="5" formatCode="#,##0.0000">
                  <c:v>0.50000000000000022</c:v>
                </c:pt>
                <c:pt idx="6" formatCode="#,##0.0000">
                  <c:v>0</c:v>
                </c:pt>
                <c:pt idx="7" formatCode="#,##0.0000">
                  <c:v>-0.49999999999999989</c:v>
                </c:pt>
                <c:pt idx="8" formatCode="#,##0.0000">
                  <c:v>-0.86602540378443849</c:v>
                </c:pt>
                <c:pt idx="9" formatCode="#,##0.0000">
                  <c:v>-1</c:v>
                </c:pt>
                <c:pt idx="10" formatCode="#,##0.0000">
                  <c:v>-0.86602540378443871</c:v>
                </c:pt>
                <c:pt idx="11" formatCode="#,##0.0000">
                  <c:v>-0.50000000000000022</c:v>
                </c:pt>
                <c:pt idx="12" formatCode="#,##0.0000">
                  <c:v>0</c:v>
                </c:pt>
                <c:pt idx="13" formatCode="#,##0.0000">
                  <c:v>0.49999999999999989</c:v>
                </c:pt>
                <c:pt idx="14" formatCode="#,##0.0000">
                  <c:v>0.86602540378443849</c:v>
                </c:pt>
                <c:pt idx="15" formatCode="#,##0.0000">
                  <c:v>1</c:v>
                </c:pt>
                <c:pt idx="16" formatCode="#,##0.0000">
                  <c:v>0.86602540378443871</c:v>
                </c:pt>
                <c:pt idx="17" formatCode="#,##0.0000">
                  <c:v>0.50000000000000022</c:v>
                </c:pt>
                <c:pt idx="18" formatCode="#,##0.0000">
                  <c:v>0</c:v>
                </c:pt>
                <c:pt idx="19" formatCode="#,##0.0000">
                  <c:v>-0.49999999999999989</c:v>
                </c:pt>
                <c:pt idx="20" formatCode="#,##0.0000">
                  <c:v>-0.86602540378443849</c:v>
                </c:pt>
                <c:pt idx="21" formatCode="#,##0.0000">
                  <c:v>-1</c:v>
                </c:pt>
                <c:pt idx="22" formatCode="#,##0.0000">
                  <c:v>-0.86602540378443871</c:v>
                </c:pt>
                <c:pt idx="23" formatCode="#,##0.0000">
                  <c:v>-0.50000000000000022</c:v>
                </c:pt>
                <c:pt idx="24" formatCode="#,##0.0000">
                  <c:v>0</c:v>
                </c:pt>
                <c:pt idx="25" formatCode="#,##0.0000">
                  <c:v>0.49999999999999989</c:v>
                </c:pt>
                <c:pt idx="26" formatCode="#,##0.0000">
                  <c:v>0.86602540378443849</c:v>
                </c:pt>
                <c:pt idx="27" formatCode="#,##0.0000">
                  <c:v>1</c:v>
                </c:pt>
                <c:pt idx="28" formatCode="#,##0.0000">
                  <c:v>0.86602540378443871</c:v>
                </c:pt>
                <c:pt idx="29" formatCode="#,##0.0000">
                  <c:v>0.50000000000000022</c:v>
                </c:pt>
                <c:pt idx="30" formatCode="#,##0.0000">
                  <c:v>0</c:v>
                </c:pt>
                <c:pt idx="31" formatCode="#,##0.0000">
                  <c:v>-0.49999999999999989</c:v>
                </c:pt>
                <c:pt idx="32" formatCode="#,##0.0000">
                  <c:v>-0.86602540378443849</c:v>
                </c:pt>
                <c:pt idx="33" formatCode="#,##0.0000">
                  <c:v>-1</c:v>
                </c:pt>
                <c:pt idx="34" formatCode="#,##0.0000">
                  <c:v>-0.86602540378443871</c:v>
                </c:pt>
                <c:pt idx="35" formatCode="#,##0.0000">
                  <c:v>-0.50000000000000022</c:v>
                </c:pt>
                <c:pt idx="36" formatCode="#,##0.0000">
                  <c:v>0</c:v>
                </c:pt>
                <c:pt idx="38" formatCode="#,##0.0000">
                  <c:v>0</c:v>
                </c:pt>
                <c:pt idx="39" formatCode="#,##0.0000">
                  <c:v>0.49999999999999989</c:v>
                </c:pt>
                <c:pt idx="40" formatCode="#,##0.0000">
                  <c:v>0</c:v>
                </c:pt>
                <c:pt idx="41" formatCode="#,##0.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282816"/>
        <c:axId val="278283392"/>
      </c:scatterChart>
      <c:valAx>
        <c:axId val="278282816"/>
        <c:scaling>
          <c:orientation val="minMax"/>
          <c:max val="1.2"/>
          <c:min val="-1.2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East or I</a:t>
                </a:r>
              </a:p>
            </c:rich>
          </c:tx>
          <c:layout/>
          <c:overlay val="0"/>
          <c:spPr>
            <a:noFill/>
            <a:ln w="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8283392"/>
        <c:crosses val="min"/>
        <c:crossBetween val="midCat"/>
        <c:majorUnit val="0.2"/>
      </c:valAx>
      <c:valAx>
        <c:axId val="278283392"/>
        <c:scaling>
          <c:orientation val="minMax"/>
          <c:max val="1.2"/>
          <c:min val="-1.2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North or Q</a:t>
                </a:r>
              </a:p>
            </c:rich>
          </c:tx>
          <c:layout/>
          <c:overlay val="0"/>
          <c:spPr>
            <a:noFill/>
            <a:ln w="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8282816"/>
        <c:crosses val="min"/>
        <c:crossBetween val="midCat"/>
        <c:majorUnit val="0.2"/>
      </c:valAx>
      <c:spPr>
        <a:noFill/>
        <a:ln w="0"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11706881143878"/>
          <c:y val="4.2049603424398799E-2"/>
          <c:w val="0.85236818588024998"/>
          <c:h val="0.91527130806999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'Going around'!$B$3:$B$3</c:f>
              <c:strCache>
                <c:ptCount val="1"/>
                <c:pt idx="0">
                  <c:v>East or I</c:v>
                </c:pt>
              </c:strCache>
            </c:strRef>
          </c:tx>
          <c:spPr>
            <a:ln w="18360">
              <a:solidFill>
                <a:srgbClr val="000000"/>
              </a:solidFill>
              <a:round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dPt>
            <c:idx val="12"/>
            <c:bubble3D val="0"/>
          </c:dPt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around'!$A$4:$A$40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'Going around'!$B$4:$B$40</c:f>
              <c:numCache>
                <c:formatCode>#,##0.00</c:formatCode>
                <c:ptCount val="37"/>
                <c:pt idx="0" formatCode="#,##0.0000">
                  <c:v>1</c:v>
                </c:pt>
                <c:pt idx="1">
                  <c:v>0.86602540378443871</c:v>
                </c:pt>
                <c:pt idx="2" formatCode="#,##0.0000">
                  <c:v>0.50000000000000022</c:v>
                </c:pt>
                <c:pt idx="3" formatCode="#,##0.0000">
                  <c:v>0</c:v>
                </c:pt>
                <c:pt idx="4" formatCode="#,##0.0000">
                  <c:v>-0.49999999999999989</c:v>
                </c:pt>
                <c:pt idx="5" formatCode="#,##0.0000">
                  <c:v>-0.86602540378443849</c:v>
                </c:pt>
                <c:pt idx="6" formatCode="#,##0.0000">
                  <c:v>-1</c:v>
                </c:pt>
                <c:pt idx="7" formatCode="#,##0.0000">
                  <c:v>-0.86602540378443871</c:v>
                </c:pt>
                <c:pt idx="8" formatCode="#,##0.0000">
                  <c:v>-0.50000000000000022</c:v>
                </c:pt>
                <c:pt idx="9" formatCode="#,##0.0000">
                  <c:v>0</c:v>
                </c:pt>
                <c:pt idx="10" formatCode="#,##0.0000">
                  <c:v>0.49999999999999989</c:v>
                </c:pt>
                <c:pt idx="11" formatCode="#,##0.0000">
                  <c:v>0.86602540378443849</c:v>
                </c:pt>
                <c:pt idx="12" formatCode="#,##0.0000">
                  <c:v>1</c:v>
                </c:pt>
                <c:pt idx="13" formatCode="#,##0.0000">
                  <c:v>0.86602540378443871</c:v>
                </c:pt>
                <c:pt idx="14" formatCode="#,##0.0000">
                  <c:v>0.50000000000000022</c:v>
                </c:pt>
                <c:pt idx="15" formatCode="#,##0.0000">
                  <c:v>0</c:v>
                </c:pt>
                <c:pt idx="16" formatCode="#,##0.0000">
                  <c:v>-0.49999999999999989</c:v>
                </c:pt>
                <c:pt idx="17" formatCode="#,##0.0000">
                  <c:v>-0.86602540378443849</c:v>
                </c:pt>
                <c:pt idx="18" formatCode="#,##0.0000">
                  <c:v>-1</c:v>
                </c:pt>
                <c:pt idx="19" formatCode="#,##0.0000">
                  <c:v>-0.86602540378443871</c:v>
                </c:pt>
                <c:pt idx="20" formatCode="#,##0.0000">
                  <c:v>-0.50000000000000022</c:v>
                </c:pt>
                <c:pt idx="21" formatCode="#,##0.0000">
                  <c:v>0</c:v>
                </c:pt>
                <c:pt idx="22" formatCode="#,##0.0000">
                  <c:v>0.49999999999999989</c:v>
                </c:pt>
                <c:pt idx="23" formatCode="#,##0.0000">
                  <c:v>0.86602540378443849</c:v>
                </c:pt>
                <c:pt idx="24" formatCode="#,##0.0000">
                  <c:v>1</c:v>
                </c:pt>
                <c:pt idx="25" formatCode="#,##0.0000">
                  <c:v>0.86602540378443871</c:v>
                </c:pt>
                <c:pt idx="26" formatCode="#,##0.0000">
                  <c:v>0.50000000000000022</c:v>
                </c:pt>
                <c:pt idx="27" formatCode="#,##0.0000">
                  <c:v>0</c:v>
                </c:pt>
                <c:pt idx="28" formatCode="#,##0.0000">
                  <c:v>-0.49999999999999989</c:v>
                </c:pt>
                <c:pt idx="29" formatCode="#,##0.0000">
                  <c:v>-0.86602540378443849</c:v>
                </c:pt>
                <c:pt idx="30" formatCode="#,##0.0000">
                  <c:v>-1</c:v>
                </c:pt>
                <c:pt idx="31" formatCode="#,##0.0000">
                  <c:v>-0.86602540378443871</c:v>
                </c:pt>
                <c:pt idx="32" formatCode="#,##0.0000">
                  <c:v>-0.50000000000000022</c:v>
                </c:pt>
                <c:pt idx="33" formatCode="#,##0.0000">
                  <c:v>0</c:v>
                </c:pt>
                <c:pt idx="34" formatCode="#,##0.0000">
                  <c:v>0.49999999999999989</c:v>
                </c:pt>
                <c:pt idx="35" formatCode="#,##0.0000">
                  <c:v>0.86602540378443849</c:v>
                </c:pt>
                <c:pt idx="36" formatCode="#,##0.000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'Going around'!$D$3:$D$3</c:f>
              <c:strCache>
                <c:ptCount val="1"/>
                <c:pt idx="0">
                  <c:v>I + Q</c:v>
                </c:pt>
              </c:strCache>
            </c:strRef>
          </c:tx>
          <c:spPr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around'!$A$4:$A$40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'Going around'!$D$4:$D$40</c:f>
              <c:numCache>
                <c:formatCode>#,##0.00</c:formatCode>
                <c:ptCount val="37"/>
                <c:pt idx="0">
                  <c:v>1</c:v>
                </c:pt>
                <c:pt idx="1">
                  <c:v>1.3660254037844386</c:v>
                </c:pt>
                <c:pt idx="2">
                  <c:v>1.3660254037844388</c:v>
                </c:pt>
                <c:pt idx="3">
                  <c:v>1</c:v>
                </c:pt>
                <c:pt idx="4">
                  <c:v>0.36602540378443882</c:v>
                </c:pt>
                <c:pt idx="5">
                  <c:v>-0.36602540378443826</c:v>
                </c:pt>
                <c:pt idx="6">
                  <c:v>-1</c:v>
                </c:pt>
                <c:pt idx="7">
                  <c:v>-1.3660254037844386</c:v>
                </c:pt>
                <c:pt idx="8">
                  <c:v>-1.3660254037844388</c:v>
                </c:pt>
                <c:pt idx="9">
                  <c:v>-1</c:v>
                </c:pt>
                <c:pt idx="10">
                  <c:v>-0.36602540378443882</c:v>
                </c:pt>
                <c:pt idx="11">
                  <c:v>0.36602540378443826</c:v>
                </c:pt>
                <c:pt idx="12">
                  <c:v>1</c:v>
                </c:pt>
                <c:pt idx="13">
                  <c:v>1.3660254037844386</c:v>
                </c:pt>
                <c:pt idx="14">
                  <c:v>1.3660254037844388</c:v>
                </c:pt>
                <c:pt idx="15">
                  <c:v>1</c:v>
                </c:pt>
                <c:pt idx="16">
                  <c:v>0.36602540378443882</c:v>
                </c:pt>
                <c:pt idx="17">
                  <c:v>-0.36602540378443826</c:v>
                </c:pt>
                <c:pt idx="18">
                  <c:v>-1</c:v>
                </c:pt>
                <c:pt idx="19">
                  <c:v>-1.3660254037844386</c:v>
                </c:pt>
                <c:pt idx="20">
                  <c:v>-1.3660254037844388</c:v>
                </c:pt>
                <c:pt idx="21">
                  <c:v>-1</c:v>
                </c:pt>
                <c:pt idx="22">
                  <c:v>-0.36602540378443882</c:v>
                </c:pt>
                <c:pt idx="23">
                  <c:v>0.36602540378443826</c:v>
                </c:pt>
                <c:pt idx="24">
                  <c:v>1</c:v>
                </c:pt>
                <c:pt idx="25">
                  <c:v>1.3660254037844386</c:v>
                </c:pt>
                <c:pt idx="26">
                  <c:v>1.3660254037844388</c:v>
                </c:pt>
                <c:pt idx="27">
                  <c:v>1</c:v>
                </c:pt>
                <c:pt idx="28">
                  <c:v>0.36602540378443882</c:v>
                </c:pt>
                <c:pt idx="29">
                  <c:v>-0.36602540378443826</c:v>
                </c:pt>
                <c:pt idx="30">
                  <c:v>-1</c:v>
                </c:pt>
                <c:pt idx="31">
                  <c:v>-1.3660254037844386</c:v>
                </c:pt>
                <c:pt idx="32">
                  <c:v>-1.3660254037844388</c:v>
                </c:pt>
                <c:pt idx="33">
                  <c:v>-1</c:v>
                </c:pt>
                <c:pt idx="34">
                  <c:v>-0.36602540378443882</c:v>
                </c:pt>
                <c:pt idx="35">
                  <c:v>0.36602540378443826</c:v>
                </c:pt>
                <c:pt idx="36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'Going around'!$C$3:$C$3</c:f>
              <c:strCache>
                <c:ptCount val="1"/>
                <c:pt idx="0">
                  <c:v>North or Q</c:v>
                </c:pt>
              </c:strCache>
            </c:strRef>
          </c:tx>
          <c:spPr>
            <a:ln w="0">
              <a:solidFill>
                <a:srgbClr val="FF420E"/>
              </a:solidFill>
            </a:ln>
          </c:spPr>
          <c:marker>
            <c:symbol val="diamond"/>
            <c:size val="6"/>
            <c:spPr>
              <a:solidFill>
                <a:srgbClr val="FF420E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'Going around'!$A$4:$A$40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'Going around'!$C$4:$C$40</c:f>
              <c:numCache>
                <c:formatCode>#,##0.00</c:formatCode>
                <c:ptCount val="37"/>
                <c:pt idx="0" formatCode="#,##0.0000">
                  <c:v>0</c:v>
                </c:pt>
                <c:pt idx="1">
                  <c:v>0.49999999999999989</c:v>
                </c:pt>
                <c:pt idx="2" formatCode="#,##0.0000">
                  <c:v>0.86602540378443849</c:v>
                </c:pt>
                <c:pt idx="3" formatCode="#,##0.0000">
                  <c:v>1</c:v>
                </c:pt>
                <c:pt idx="4" formatCode="#,##0.0000">
                  <c:v>0.86602540378443871</c:v>
                </c:pt>
                <c:pt idx="5" formatCode="#,##0.0000">
                  <c:v>0.50000000000000022</c:v>
                </c:pt>
                <c:pt idx="6" formatCode="#,##0.0000">
                  <c:v>0</c:v>
                </c:pt>
                <c:pt idx="7" formatCode="#,##0.0000">
                  <c:v>-0.49999999999999989</c:v>
                </c:pt>
                <c:pt idx="8" formatCode="#,##0.0000">
                  <c:v>-0.86602540378443849</c:v>
                </c:pt>
                <c:pt idx="9" formatCode="#,##0.0000">
                  <c:v>-1</c:v>
                </c:pt>
                <c:pt idx="10" formatCode="#,##0.0000">
                  <c:v>-0.86602540378443871</c:v>
                </c:pt>
                <c:pt idx="11" formatCode="#,##0.0000">
                  <c:v>-0.50000000000000022</c:v>
                </c:pt>
                <c:pt idx="12" formatCode="#,##0.0000">
                  <c:v>0</c:v>
                </c:pt>
                <c:pt idx="13" formatCode="#,##0.0000">
                  <c:v>0.49999999999999989</c:v>
                </c:pt>
                <c:pt idx="14" formatCode="#,##0.0000">
                  <c:v>0.86602540378443849</c:v>
                </c:pt>
                <c:pt idx="15" formatCode="#,##0.0000">
                  <c:v>1</c:v>
                </c:pt>
                <c:pt idx="16" formatCode="#,##0.0000">
                  <c:v>0.86602540378443871</c:v>
                </c:pt>
                <c:pt idx="17" formatCode="#,##0.0000">
                  <c:v>0.50000000000000022</c:v>
                </c:pt>
                <c:pt idx="18" formatCode="#,##0.0000">
                  <c:v>0</c:v>
                </c:pt>
                <c:pt idx="19" formatCode="#,##0.0000">
                  <c:v>-0.49999999999999989</c:v>
                </c:pt>
                <c:pt idx="20" formatCode="#,##0.0000">
                  <c:v>-0.86602540378443849</c:v>
                </c:pt>
                <c:pt idx="21" formatCode="#,##0.0000">
                  <c:v>-1</c:v>
                </c:pt>
                <c:pt idx="22" formatCode="#,##0.0000">
                  <c:v>-0.86602540378443871</c:v>
                </c:pt>
                <c:pt idx="23" formatCode="#,##0.0000">
                  <c:v>-0.50000000000000022</c:v>
                </c:pt>
                <c:pt idx="24" formatCode="#,##0.0000">
                  <c:v>0</c:v>
                </c:pt>
                <c:pt idx="25" formatCode="#,##0.0000">
                  <c:v>0.49999999999999989</c:v>
                </c:pt>
                <c:pt idx="26" formatCode="#,##0.0000">
                  <c:v>0.86602540378443849</c:v>
                </c:pt>
                <c:pt idx="27" formatCode="#,##0.0000">
                  <c:v>1</c:v>
                </c:pt>
                <c:pt idx="28" formatCode="#,##0.0000">
                  <c:v>0.86602540378443871</c:v>
                </c:pt>
                <c:pt idx="29" formatCode="#,##0.0000">
                  <c:v>0.50000000000000022</c:v>
                </c:pt>
                <c:pt idx="30" formatCode="#,##0.0000">
                  <c:v>0</c:v>
                </c:pt>
                <c:pt idx="31" formatCode="#,##0.0000">
                  <c:v>-0.49999999999999989</c:v>
                </c:pt>
                <c:pt idx="32" formatCode="#,##0.0000">
                  <c:v>-0.86602540378443849</c:v>
                </c:pt>
                <c:pt idx="33" formatCode="#,##0.0000">
                  <c:v>-1</c:v>
                </c:pt>
                <c:pt idx="34" formatCode="#,##0.0000">
                  <c:v>-0.86602540378443871</c:v>
                </c:pt>
                <c:pt idx="35" formatCode="#,##0.0000">
                  <c:v>-0.50000000000000022</c:v>
                </c:pt>
                <c:pt idx="36" formatCode="#,##0.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285120"/>
        <c:axId val="278285696"/>
      </c:scatterChart>
      <c:valAx>
        <c:axId val="27828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8285696"/>
        <c:crosses val="autoZero"/>
        <c:crossBetween val="midCat"/>
      </c:valAx>
      <c:valAx>
        <c:axId val="278285696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.00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78285120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2248570066730201"/>
          <c:y val="6.1067741123142803E-2"/>
          <c:w val="0.16914918970448001"/>
          <c:h val="0.209519012843113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137520</xdr:colOff>
      <xdr:row>6</xdr:row>
      <xdr:rowOff>93240</xdr:rowOff>
    </xdr:from>
    <xdr:to>
      <xdr:col>17</xdr:col>
      <xdr:colOff>183960</xdr:colOff>
      <xdr:row>23</xdr:row>
      <xdr:rowOff>35280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71885</xdr:colOff>
      <xdr:row>24</xdr:row>
      <xdr:rowOff>61143</xdr:rowOff>
    </xdr:from>
    <xdr:to>
      <xdr:col>18</xdr:col>
      <xdr:colOff>910477</xdr:colOff>
      <xdr:row>37</xdr:row>
      <xdr:rowOff>158562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318141</xdr:colOff>
      <xdr:row>46</xdr:row>
      <xdr:rowOff>89353</xdr:rowOff>
    </xdr:from>
    <xdr:to>
      <xdr:col>13</xdr:col>
      <xdr:colOff>721341</xdr:colOff>
      <xdr:row>66</xdr:row>
      <xdr:rowOff>75673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301919</xdr:colOff>
      <xdr:row>72</xdr:row>
      <xdr:rowOff>26602</xdr:rowOff>
    </xdr:from>
    <xdr:to>
      <xdr:col>14</xdr:col>
      <xdr:colOff>282479</xdr:colOff>
      <xdr:row>92</xdr:row>
      <xdr:rowOff>15082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171893</xdr:colOff>
      <xdr:row>44</xdr:row>
      <xdr:rowOff>122761</xdr:rowOff>
    </xdr:from>
    <xdr:to>
      <xdr:col>12</xdr:col>
      <xdr:colOff>352011</xdr:colOff>
      <xdr:row>49</xdr:row>
      <xdr:rowOff>139321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142560</xdr:colOff>
      <xdr:row>65</xdr:row>
      <xdr:rowOff>144946</xdr:rowOff>
    </xdr:from>
    <xdr:to>
      <xdr:col>12</xdr:col>
      <xdr:colOff>139320</xdr:colOff>
      <xdr:row>71</xdr:row>
      <xdr:rowOff>82826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137160</xdr:colOff>
      <xdr:row>6</xdr:row>
      <xdr:rowOff>93240</xdr:rowOff>
    </xdr:from>
    <xdr:to>
      <xdr:col>7</xdr:col>
      <xdr:colOff>183960</xdr:colOff>
      <xdr:row>23</xdr:row>
      <xdr:rowOff>35280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106560</xdr:colOff>
      <xdr:row>24</xdr:row>
      <xdr:rowOff>25200</xdr:rowOff>
    </xdr:from>
    <xdr:to>
      <xdr:col>11</xdr:col>
      <xdr:colOff>3860</xdr:colOff>
      <xdr:row>41</xdr:row>
      <xdr:rowOff>120960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zoomScale="68" zoomScaleNormal="68" workbookViewId="0">
      <selection activeCell="U33" sqref="U33"/>
    </sheetView>
  </sheetViews>
  <sheetFormatPr defaultColWidth="11.5703125" defaultRowHeight="12.75" x14ac:dyDescent="0.2"/>
  <cols>
    <col min="1" max="1" width="6" customWidth="1"/>
    <col min="2" max="2" width="3.28515625" style="1" customWidth="1"/>
    <col min="3" max="3" width="5.5703125" customWidth="1"/>
    <col min="5" max="5" width="6" hidden="1" customWidth="1"/>
    <col min="6" max="6" width="8.5703125" style="2" customWidth="1"/>
    <col min="7" max="7" width="5.5703125" hidden="1" customWidth="1"/>
    <col min="8" max="8" width="10.5703125" style="2" customWidth="1"/>
    <col min="9" max="9" width="19.42578125" style="3" customWidth="1"/>
    <col min="10" max="10" width="5.5703125" style="4" customWidth="1"/>
    <col min="11" max="11" width="6.28515625" customWidth="1"/>
    <col min="12" max="12" width="6.7109375" customWidth="1"/>
    <col min="16" max="16" width="13.7109375" customWidth="1"/>
    <col min="17" max="17" width="14.28515625" customWidth="1"/>
    <col min="18" max="18" width="9.42578125" customWidth="1"/>
    <col min="19" max="19" width="16" customWidth="1"/>
    <col min="20" max="20" width="12.7109375" customWidth="1"/>
    <col min="21" max="21" width="9.85546875" customWidth="1"/>
    <col min="22" max="22" width="4.5703125" customWidth="1"/>
    <col min="24" max="24" width="12.140625" customWidth="1"/>
    <col min="25" max="25" width="13" customWidth="1"/>
  </cols>
  <sheetData>
    <row r="1" spans="1:25" s="5" customFormat="1" ht="26.1" customHeight="1" x14ac:dyDescent="0.2">
      <c r="A1" s="5" t="s">
        <v>0</v>
      </c>
      <c r="B1" s="6"/>
      <c r="C1" s="5" t="s">
        <v>1</v>
      </c>
      <c r="D1" s="7" t="s">
        <v>2</v>
      </c>
      <c r="E1" s="5" t="s">
        <v>0</v>
      </c>
      <c r="F1" t="s">
        <v>3</v>
      </c>
      <c r="G1" s="5" t="s">
        <v>1</v>
      </c>
      <c r="H1" t="s">
        <v>4</v>
      </c>
      <c r="I1" s="5" t="s">
        <v>5</v>
      </c>
      <c r="J1" s="8"/>
      <c r="K1" s="51" t="s">
        <v>6</v>
      </c>
      <c r="L1" s="51"/>
      <c r="P1" s="52" t="s">
        <v>7</v>
      </c>
      <c r="Q1" s="52"/>
      <c r="R1"/>
      <c r="S1" s="52" t="s">
        <v>8</v>
      </c>
      <c r="T1" s="52"/>
      <c r="V1" s="9"/>
      <c r="W1" s="10" t="s">
        <v>9</v>
      </c>
      <c r="X1" s="9"/>
      <c r="Y1" s="9"/>
    </row>
    <row r="2" spans="1:25" x14ac:dyDescent="0.2">
      <c r="D2" s="11">
        <v>90</v>
      </c>
      <c r="F2" s="12">
        <f>COS(RADIANS(D2))</f>
        <v>6.1257422745431001E-17</v>
      </c>
      <c r="H2" s="12">
        <f>SQRT(1-F2^2)*1+0.9*0</f>
        <v>1</v>
      </c>
      <c r="I2" s="13" t="s">
        <v>10</v>
      </c>
      <c r="J2" s="14"/>
      <c r="K2" s="15"/>
      <c r="L2" s="15"/>
      <c r="M2" s="15"/>
      <c r="N2" s="15"/>
      <c r="O2" s="15"/>
      <c r="V2" s="16"/>
      <c r="W2" s="16"/>
      <c r="X2" s="16"/>
      <c r="Y2" s="16"/>
    </row>
    <row r="3" spans="1:25" x14ac:dyDescent="0.2">
      <c r="A3" s="5" t="s">
        <v>11</v>
      </c>
      <c r="C3" s="5" t="s">
        <v>78</v>
      </c>
      <c r="D3" s="5" t="s">
        <v>13</v>
      </c>
      <c r="E3" t="s">
        <v>0</v>
      </c>
      <c r="F3" s="17" t="s">
        <v>14</v>
      </c>
      <c r="G3" t="s">
        <v>15</v>
      </c>
      <c r="H3" s="17" t="s">
        <v>16</v>
      </c>
      <c r="I3" s="18" t="s">
        <v>17</v>
      </c>
      <c r="J3" s="19" t="s">
        <v>13</v>
      </c>
      <c r="K3" s="18" t="s">
        <v>18</v>
      </c>
      <c r="L3" s="18" t="s">
        <v>19</v>
      </c>
      <c r="M3" s="18" t="s">
        <v>20</v>
      </c>
      <c r="N3" s="18" t="s">
        <v>21</v>
      </c>
      <c r="O3" s="20"/>
      <c r="P3" s="21" t="s">
        <v>22</v>
      </c>
      <c r="Q3" s="21" t="s">
        <v>12</v>
      </c>
      <c r="V3" s="16"/>
      <c r="W3" s="16"/>
      <c r="X3" s="22" t="s">
        <v>23</v>
      </c>
      <c r="Y3" s="22" t="s">
        <v>24</v>
      </c>
    </row>
    <row r="4" spans="1:25" x14ac:dyDescent="0.2">
      <c r="A4">
        <v>0</v>
      </c>
      <c r="C4">
        <v>0</v>
      </c>
      <c r="D4">
        <v>0</v>
      </c>
      <c r="E4">
        <v>0</v>
      </c>
      <c r="F4" s="23">
        <v>1</v>
      </c>
      <c r="G4">
        <v>0</v>
      </c>
      <c r="H4" s="23">
        <v>0</v>
      </c>
      <c r="I4" s="24">
        <f>A4*F4+C4*H4</f>
        <v>0</v>
      </c>
      <c r="J4" s="4">
        <f t="shared" ref="J4:J40" si="0">D4</f>
        <v>0</v>
      </c>
      <c r="K4" s="25">
        <f t="shared" ref="K4:K40" si="1">I4*F4+2</f>
        <v>2</v>
      </c>
      <c r="L4" s="25">
        <f t="shared" ref="L4:L40" si="2">I4*H4-3</f>
        <v>-3</v>
      </c>
      <c r="M4" s="25">
        <v>2</v>
      </c>
      <c r="N4" s="25">
        <v>-3</v>
      </c>
      <c r="O4" s="5" t="s">
        <v>25</v>
      </c>
      <c r="P4" s="26" t="s">
        <v>23</v>
      </c>
      <c r="Q4" s="26" t="s">
        <v>24</v>
      </c>
      <c r="R4" s="21" t="s">
        <v>26</v>
      </c>
      <c r="S4" s="21" t="s">
        <v>27</v>
      </c>
      <c r="T4" s="21" t="s">
        <v>28</v>
      </c>
      <c r="V4" s="16"/>
      <c r="W4" s="22" t="s">
        <v>29</v>
      </c>
      <c r="X4" s="27">
        <f>F4</f>
        <v>1</v>
      </c>
      <c r="Y4" s="27">
        <f>H4</f>
        <v>0</v>
      </c>
    </row>
    <row r="5" spans="1:25" x14ac:dyDescent="0.2">
      <c r="A5">
        <v>0</v>
      </c>
      <c r="C5">
        <v>0</v>
      </c>
      <c r="D5">
        <v>1</v>
      </c>
      <c r="E5">
        <v>0</v>
      </c>
      <c r="F5" s="28">
        <f t="shared" ref="F5:F40" si="3">F4*F$2-H4*H$2</f>
        <v>6.1257422745431001E-17</v>
      </c>
      <c r="G5">
        <v>0</v>
      </c>
      <c r="H5" s="29">
        <f t="shared" ref="H5:H40" si="4">F4*H$2+H4*F$2</f>
        <v>1</v>
      </c>
      <c r="I5" s="24">
        <f>A5*F5+C5*H5</f>
        <v>0</v>
      </c>
      <c r="J5" s="4">
        <f t="shared" si="0"/>
        <v>1</v>
      </c>
      <c r="K5" s="25">
        <f t="shared" si="1"/>
        <v>2</v>
      </c>
      <c r="L5" s="25">
        <f t="shared" si="2"/>
        <v>-3</v>
      </c>
      <c r="M5" s="30">
        <f t="shared" ref="M5:M40" si="5">AVERAGE(K5,K4)</f>
        <v>2</v>
      </c>
      <c r="N5" s="30">
        <f t="shared" ref="N5:N40" si="6">AVERAGE(L5,L4)</f>
        <v>-3</v>
      </c>
      <c r="O5" s="21" t="s">
        <v>30</v>
      </c>
      <c r="P5" s="26" t="s">
        <v>31</v>
      </c>
      <c r="Q5" s="26" t="s">
        <v>32</v>
      </c>
      <c r="R5" s="21" t="s">
        <v>29</v>
      </c>
      <c r="S5" s="21" t="s">
        <v>33</v>
      </c>
      <c r="T5" s="21" t="s">
        <v>27</v>
      </c>
      <c r="V5" s="31" t="s">
        <v>3</v>
      </c>
      <c r="W5" s="32">
        <f>F2</f>
        <v>6.1257422745431001E-17</v>
      </c>
      <c r="X5" s="33">
        <f>X4*W5</f>
        <v>6.1257422745431001E-17</v>
      </c>
      <c r="Y5" s="34">
        <f>W5*Y4</f>
        <v>0</v>
      </c>
    </row>
    <row r="6" spans="1:25" x14ac:dyDescent="0.2">
      <c r="A6" s="35">
        <v>1</v>
      </c>
      <c r="C6">
        <v>0</v>
      </c>
      <c r="D6">
        <v>2</v>
      </c>
      <c r="E6">
        <v>0</v>
      </c>
      <c r="F6" s="2">
        <f t="shared" si="3"/>
        <v>-1</v>
      </c>
      <c r="G6">
        <v>0</v>
      </c>
      <c r="H6" s="2">
        <f t="shared" si="4"/>
        <v>1.22514845490862E-16</v>
      </c>
      <c r="I6" s="24">
        <f>A6*F6+C6*H6</f>
        <v>-1</v>
      </c>
      <c r="J6" s="4">
        <f t="shared" si="0"/>
        <v>2</v>
      </c>
      <c r="K6" s="25">
        <f t="shared" si="1"/>
        <v>3</v>
      </c>
      <c r="L6" s="25">
        <f t="shared" si="2"/>
        <v>-3</v>
      </c>
      <c r="M6" s="30">
        <f t="shared" si="5"/>
        <v>2.5</v>
      </c>
      <c r="N6" s="30">
        <f t="shared" si="6"/>
        <v>-3</v>
      </c>
      <c r="S6" s="21" t="s">
        <v>34</v>
      </c>
      <c r="T6" s="21" t="s">
        <v>35</v>
      </c>
      <c r="V6" s="31" t="s">
        <v>4</v>
      </c>
      <c r="W6" s="32">
        <f>H2</f>
        <v>1</v>
      </c>
      <c r="X6" s="34">
        <f>X4*W6</f>
        <v>1</v>
      </c>
      <c r="Y6" s="33">
        <f>Y4*W6</f>
        <v>0</v>
      </c>
    </row>
    <row r="7" spans="1:25" x14ac:dyDescent="0.2">
      <c r="A7" s="35">
        <v>1</v>
      </c>
      <c r="C7" s="35">
        <v>1</v>
      </c>
      <c r="D7">
        <v>3</v>
      </c>
      <c r="E7" s="35">
        <v>1</v>
      </c>
      <c r="F7" s="2">
        <f t="shared" si="3"/>
        <v>-1.83772268236293E-16</v>
      </c>
      <c r="G7" s="35">
        <v>1</v>
      </c>
      <c r="H7" s="2">
        <f t="shared" si="4"/>
        <v>-1</v>
      </c>
      <c r="I7" s="24">
        <f t="shared" ref="I7:I39" si="7">A6*F7+C7*H7</f>
        <v>-1.0000000000000002</v>
      </c>
      <c r="J7" s="4">
        <f t="shared" si="0"/>
        <v>3</v>
      </c>
      <c r="K7" s="25">
        <f t="shared" si="1"/>
        <v>2</v>
      </c>
      <c r="L7" s="25">
        <f t="shared" si="2"/>
        <v>-1.9999999999999998</v>
      </c>
      <c r="M7" s="30">
        <f t="shared" si="5"/>
        <v>2.5</v>
      </c>
      <c r="N7" s="30">
        <f t="shared" si="6"/>
        <v>-2.5</v>
      </c>
      <c r="W7" s="3"/>
      <c r="X7" s="36">
        <f>X5-Y6</f>
        <v>6.1257422745431001E-17</v>
      </c>
      <c r="Y7" s="37">
        <f>X6+Y5</f>
        <v>1</v>
      </c>
    </row>
    <row r="8" spans="1:25" x14ac:dyDescent="0.2">
      <c r="A8" s="35">
        <v>1</v>
      </c>
      <c r="C8" s="35">
        <v>1</v>
      </c>
      <c r="D8">
        <v>4</v>
      </c>
      <c r="E8" s="35">
        <v>1</v>
      </c>
      <c r="F8" s="2">
        <f t="shared" si="3"/>
        <v>1</v>
      </c>
      <c r="G8" s="35">
        <v>1</v>
      </c>
      <c r="H8" s="2">
        <f t="shared" si="4"/>
        <v>-2.45029690981724E-16</v>
      </c>
      <c r="I8" s="24">
        <f t="shared" si="7"/>
        <v>0.99999999999999978</v>
      </c>
      <c r="J8" s="4">
        <f t="shared" si="0"/>
        <v>4</v>
      </c>
      <c r="K8" s="25">
        <f t="shared" si="1"/>
        <v>3</v>
      </c>
      <c r="L8" s="25">
        <f t="shared" si="2"/>
        <v>-3.0000000000000004</v>
      </c>
      <c r="M8" s="30">
        <f t="shared" si="5"/>
        <v>2.5</v>
      </c>
      <c r="N8" s="30">
        <f t="shared" si="6"/>
        <v>-2.5</v>
      </c>
      <c r="X8" s="38" t="s">
        <v>36</v>
      </c>
      <c r="Y8" s="39" t="s">
        <v>37</v>
      </c>
    </row>
    <row r="9" spans="1:25" x14ac:dyDescent="0.2">
      <c r="A9">
        <v>0</v>
      </c>
      <c r="C9" s="35">
        <v>1</v>
      </c>
      <c r="D9">
        <v>5</v>
      </c>
      <c r="E9" s="35">
        <v>1</v>
      </c>
      <c r="F9" s="2">
        <f t="shared" si="3"/>
        <v>3.06287113727155E-16</v>
      </c>
      <c r="G9" s="35">
        <v>1</v>
      </c>
      <c r="H9" s="2">
        <f t="shared" si="4"/>
        <v>1</v>
      </c>
      <c r="I9" s="24">
        <f t="shared" si="7"/>
        <v>1.0000000000000002</v>
      </c>
      <c r="J9" s="4">
        <f t="shared" si="0"/>
        <v>5</v>
      </c>
      <c r="K9" s="25">
        <f t="shared" si="1"/>
        <v>2.0000000000000004</v>
      </c>
      <c r="L9" s="25">
        <f t="shared" si="2"/>
        <v>-1.9999999999999998</v>
      </c>
      <c r="M9" s="30">
        <f t="shared" si="5"/>
        <v>2.5</v>
      </c>
      <c r="N9" s="30">
        <f t="shared" si="6"/>
        <v>-2.5</v>
      </c>
      <c r="S9" s="40" t="s">
        <v>38</v>
      </c>
      <c r="T9" s="40" t="s">
        <v>39</v>
      </c>
      <c r="U9" s="40" t="s">
        <v>40</v>
      </c>
      <c r="V9" s="41"/>
      <c r="X9" s="3"/>
      <c r="Y9" s="3"/>
    </row>
    <row r="10" spans="1:25" x14ac:dyDescent="0.2">
      <c r="A10">
        <v>0</v>
      </c>
      <c r="C10" s="35">
        <v>1</v>
      </c>
      <c r="D10">
        <v>6</v>
      </c>
      <c r="E10">
        <v>0</v>
      </c>
      <c r="F10" s="2">
        <f t="shared" si="3"/>
        <v>-1</v>
      </c>
      <c r="G10" s="35">
        <v>1</v>
      </c>
      <c r="H10" s="2">
        <f t="shared" si="4"/>
        <v>3.67544536472586E-16</v>
      </c>
      <c r="I10" s="24">
        <f t="shared" si="7"/>
        <v>3.67544536472586E-16</v>
      </c>
      <c r="J10" s="4">
        <f t="shared" si="0"/>
        <v>6</v>
      </c>
      <c r="K10" s="25">
        <f t="shared" si="1"/>
        <v>1.9999999999999996</v>
      </c>
      <c r="L10" s="25">
        <f t="shared" si="2"/>
        <v>-3</v>
      </c>
      <c r="M10" s="30">
        <f t="shared" si="5"/>
        <v>2</v>
      </c>
      <c r="N10" s="30">
        <f t="shared" si="6"/>
        <v>-2.5</v>
      </c>
      <c r="S10" s="26">
        <v>120</v>
      </c>
      <c r="T10" s="26" t="s">
        <v>41</v>
      </c>
      <c r="U10" s="26">
        <f t="shared" ref="U10:U22" si="8">360/S10</f>
        <v>3</v>
      </c>
      <c r="V10" s="42"/>
      <c r="X10" s="22" t="s">
        <v>23</v>
      </c>
      <c r="Y10" s="22" t="s">
        <v>24</v>
      </c>
    </row>
    <row r="11" spans="1:25" x14ac:dyDescent="0.2">
      <c r="A11">
        <v>0</v>
      </c>
      <c r="C11" s="35">
        <v>1</v>
      </c>
      <c r="D11">
        <v>7</v>
      </c>
      <c r="E11">
        <v>0</v>
      </c>
      <c r="F11" s="2">
        <f t="shared" si="3"/>
        <v>-4.28801959218017E-16</v>
      </c>
      <c r="G11" s="35">
        <v>1</v>
      </c>
      <c r="H11" s="2">
        <f t="shared" si="4"/>
        <v>-1</v>
      </c>
      <c r="I11" s="24">
        <f t="shared" si="7"/>
        <v>-1</v>
      </c>
      <c r="J11" s="4">
        <f t="shared" si="0"/>
        <v>7</v>
      </c>
      <c r="K11" s="25">
        <f t="shared" si="1"/>
        <v>2.0000000000000004</v>
      </c>
      <c r="L11" s="25">
        <f t="shared" si="2"/>
        <v>-2</v>
      </c>
      <c r="M11" s="30">
        <f t="shared" si="5"/>
        <v>2</v>
      </c>
      <c r="N11" s="30">
        <f t="shared" si="6"/>
        <v>-2.5</v>
      </c>
      <c r="S11" s="26">
        <v>90</v>
      </c>
      <c r="T11" s="26" t="s">
        <v>42</v>
      </c>
      <c r="U11" s="26">
        <f t="shared" si="8"/>
        <v>4</v>
      </c>
      <c r="V11" s="42"/>
      <c r="W11" s="43" t="s">
        <v>29</v>
      </c>
      <c r="X11" s="31" t="s">
        <v>23</v>
      </c>
      <c r="Y11" s="31" t="s">
        <v>24</v>
      </c>
    </row>
    <row r="12" spans="1:25" x14ac:dyDescent="0.2">
      <c r="A12" s="1">
        <v>0</v>
      </c>
      <c r="C12" s="35">
        <v>1</v>
      </c>
      <c r="D12">
        <v>8</v>
      </c>
      <c r="E12">
        <v>0</v>
      </c>
      <c r="F12" s="2">
        <f t="shared" si="3"/>
        <v>1</v>
      </c>
      <c r="G12" s="35">
        <v>1</v>
      </c>
      <c r="H12" s="2">
        <f t="shared" si="4"/>
        <v>-4.90059381963448E-16</v>
      </c>
      <c r="I12" s="24">
        <f t="shared" si="7"/>
        <v>-4.90059381963448E-16</v>
      </c>
      <c r="J12" s="4">
        <f t="shared" si="0"/>
        <v>8</v>
      </c>
      <c r="K12" s="25">
        <f t="shared" si="1"/>
        <v>1.9999999999999996</v>
      </c>
      <c r="L12" s="25">
        <f t="shared" si="2"/>
        <v>-3</v>
      </c>
      <c r="M12" s="30">
        <f t="shared" si="5"/>
        <v>2</v>
      </c>
      <c r="N12" s="30">
        <f t="shared" si="6"/>
        <v>-2.5</v>
      </c>
      <c r="S12" s="26">
        <v>72</v>
      </c>
      <c r="T12" s="26" t="s">
        <v>43</v>
      </c>
      <c r="U12" s="26">
        <f t="shared" si="8"/>
        <v>5</v>
      </c>
      <c r="V12" s="42"/>
      <c r="W12" s="32" t="s">
        <v>3</v>
      </c>
      <c r="X12" s="44" t="s">
        <v>44</v>
      </c>
      <c r="Y12" s="45" t="s">
        <v>45</v>
      </c>
    </row>
    <row r="13" spans="1:25" x14ac:dyDescent="0.2">
      <c r="A13" s="1">
        <v>0</v>
      </c>
      <c r="C13" s="35">
        <v>1</v>
      </c>
      <c r="D13">
        <v>9</v>
      </c>
      <c r="E13" s="35">
        <v>1</v>
      </c>
      <c r="F13" s="2">
        <f t="shared" si="3"/>
        <v>5.51316804708879E-16</v>
      </c>
      <c r="G13" s="35">
        <v>1</v>
      </c>
      <c r="H13" s="2">
        <f t="shared" si="4"/>
        <v>1</v>
      </c>
      <c r="I13" s="24">
        <f t="shared" si="7"/>
        <v>1</v>
      </c>
      <c r="J13" s="4">
        <f t="shared" si="0"/>
        <v>9</v>
      </c>
      <c r="K13" s="25">
        <f t="shared" si="1"/>
        <v>2.0000000000000004</v>
      </c>
      <c r="L13" s="25">
        <f t="shared" si="2"/>
        <v>-2</v>
      </c>
      <c r="M13" s="30">
        <f t="shared" si="5"/>
        <v>2</v>
      </c>
      <c r="N13" s="30">
        <f t="shared" si="6"/>
        <v>-2.5</v>
      </c>
      <c r="S13" s="26">
        <v>60</v>
      </c>
      <c r="T13" s="26" t="s">
        <v>46</v>
      </c>
      <c r="U13" s="26">
        <f t="shared" si="8"/>
        <v>6</v>
      </c>
      <c r="V13" s="46"/>
      <c r="W13" s="32" t="s">
        <v>4</v>
      </c>
      <c r="X13" s="45" t="s">
        <v>47</v>
      </c>
      <c r="Y13" s="44" t="s">
        <v>48</v>
      </c>
    </row>
    <row r="14" spans="1:25" x14ac:dyDescent="0.2">
      <c r="A14" s="1">
        <v>0</v>
      </c>
      <c r="C14" s="35">
        <v>1</v>
      </c>
      <c r="D14">
        <v>10</v>
      </c>
      <c r="E14" s="35">
        <v>1</v>
      </c>
      <c r="F14" s="2">
        <f t="shared" si="3"/>
        <v>-1</v>
      </c>
      <c r="G14" s="35">
        <v>1</v>
      </c>
      <c r="H14" s="2">
        <f t="shared" si="4"/>
        <v>6.1257422745431001E-16</v>
      </c>
      <c r="I14" s="24">
        <f t="shared" si="7"/>
        <v>6.1257422745431001E-16</v>
      </c>
      <c r="J14" s="4">
        <f t="shared" si="0"/>
        <v>10</v>
      </c>
      <c r="K14" s="25">
        <f t="shared" si="1"/>
        <v>1.9999999999999993</v>
      </c>
      <c r="L14" s="25">
        <f t="shared" si="2"/>
        <v>-3</v>
      </c>
      <c r="M14" s="30">
        <f t="shared" si="5"/>
        <v>2</v>
      </c>
      <c r="N14" s="30">
        <f t="shared" si="6"/>
        <v>-2.5</v>
      </c>
      <c r="S14" s="26">
        <v>51.428570000000001</v>
      </c>
      <c r="T14" s="26" t="s">
        <v>49</v>
      </c>
      <c r="U14" s="47">
        <f t="shared" si="8"/>
        <v>7.0000001944444499</v>
      </c>
      <c r="V14" s="42"/>
      <c r="W14" s="3"/>
      <c r="X14" s="48" t="s">
        <v>31</v>
      </c>
      <c r="Y14" s="39" t="s">
        <v>32</v>
      </c>
    </row>
    <row r="15" spans="1:25" x14ac:dyDescent="0.2">
      <c r="A15" s="1">
        <v>0</v>
      </c>
      <c r="C15" s="35">
        <v>1</v>
      </c>
      <c r="D15">
        <v>11</v>
      </c>
      <c r="E15" s="35">
        <v>1</v>
      </c>
      <c r="F15" s="2">
        <f t="shared" si="3"/>
        <v>-6.7383165019974101E-16</v>
      </c>
      <c r="G15" s="35">
        <v>1</v>
      </c>
      <c r="H15" s="2">
        <f t="shared" si="4"/>
        <v>-1</v>
      </c>
      <c r="I15" s="24">
        <f t="shared" si="7"/>
        <v>-1</v>
      </c>
      <c r="J15" s="4">
        <f t="shared" si="0"/>
        <v>11</v>
      </c>
      <c r="K15" s="25">
        <f t="shared" si="1"/>
        <v>2.0000000000000009</v>
      </c>
      <c r="L15" s="25">
        <f t="shared" si="2"/>
        <v>-2</v>
      </c>
      <c r="M15" s="30">
        <f t="shared" si="5"/>
        <v>2</v>
      </c>
      <c r="N15" s="30">
        <f t="shared" si="6"/>
        <v>-2.5</v>
      </c>
      <c r="S15" s="26">
        <v>40</v>
      </c>
      <c r="T15" s="26" t="s">
        <v>50</v>
      </c>
      <c r="U15" s="26">
        <f t="shared" si="8"/>
        <v>9</v>
      </c>
      <c r="V15" s="42"/>
      <c r="X15" s="38" t="s">
        <v>36</v>
      </c>
      <c r="Y15" s="39" t="s">
        <v>37</v>
      </c>
    </row>
    <row r="16" spans="1:25" x14ac:dyDescent="0.2">
      <c r="A16" s="1">
        <v>0</v>
      </c>
      <c r="C16">
        <v>0</v>
      </c>
      <c r="D16">
        <v>12</v>
      </c>
      <c r="E16" s="35">
        <v>1</v>
      </c>
      <c r="F16" s="2">
        <f t="shared" si="3"/>
        <v>1</v>
      </c>
      <c r="G16">
        <v>0</v>
      </c>
      <c r="H16" s="2">
        <f t="shared" si="4"/>
        <v>-7.3508907294517201E-16</v>
      </c>
      <c r="I16" s="24">
        <f t="shared" si="7"/>
        <v>0</v>
      </c>
      <c r="J16" s="4">
        <f t="shared" si="0"/>
        <v>12</v>
      </c>
      <c r="K16" s="25">
        <f t="shared" si="1"/>
        <v>2</v>
      </c>
      <c r="L16" s="25">
        <f t="shared" si="2"/>
        <v>-3</v>
      </c>
      <c r="M16" s="30">
        <f t="shared" si="5"/>
        <v>2.0000000000000004</v>
      </c>
      <c r="N16" s="30">
        <f t="shared" si="6"/>
        <v>-2.5</v>
      </c>
      <c r="S16" s="26">
        <v>45</v>
      </c>
      <c r="T16" s="26" t="s">
        <v>51</v>
      </c>
      <c r="U16" s="26">
        <f t="shared" si="8"/>
        <v>8</v>
      </c>
      <c r="V16" s="42"/>
    </row>
    <row r="17" spans="1:24" x14ac:dyDescent="0.2">
      <c r="A17" s="1">
        <v>0</v>
      </c>
      <c r="C17">
        <v>0</v>
      </c>
      <c r="D17">
        <v>13</v>
      </c>
      <c r="E17" s="35">
        <v>1</v>
      </c>
      <c r="F17" s="2">
        <f t="shared" si="3"/>
        <v>7.9634649569060301E-16</v>
      </c>
      <c r="G17">
        <v>0</v>
      </c>
      <c r="H17" s="2">
        <f t="shared" si="4"/>
        <v>1</v>
      </c>
      <c r="I17" s="24">
        <f t="shared" si="7"/>
        <v>0</v>
      </c>
      <c r="J17" s="4">
        <f t="shared" si="0"/>
        <v>13</v>
      </c>
      <c r="K17" s="25">
        <f t="shared" si="1"/>
        <v>2</v>
      </c>
      <c r="L17" s="25">
        <f t="shared" si="2"/>
        <v>-3</v>
      </c>
      <c r="M17" s="30">
        <f t="shared" si="5"/>
        <v>2</v>
      </c>
      <c r="N17" s="30">
        <f t="shared" si="6"/>
        <v>-3</v>
      </c>
      <c r="S17" s="26">
        <v>36</v>
      </c>
      <c r="T17" s="26" t="s">
        <v>52</v>
      </c>
      <c r="U17" s="26">
        <f t="shared" si="8"/>
        <v>10</v>
      </c>
      <c r="V17" s="42"/>
      <c r="W17" t="s">
        <v>53</v>
      </c>
    </row>
    <row r="18" spans="1:24" x14ac:dyDescent="0.2">
      <c r="A18" s="1">
        <v>0</v>
      </c>
      <c r="C18">
        <v>0</v>
      </c>
      <c r="D18">
        <v>14</v>
      </c>
      <c r="E18" s="35">
        <v>1</v>
      </c>
      <c r="F18" s="2">
        <f t="shared" si="3"/>
        <v>-1</v>
      </c>
      <c r="G18">
        <v>0</v>
      </c>
      <c r="H18" s="2">
        <f t="shared" si="4"/>
        <v>8.5760391843603401E-16</v>
      </c>
      <c r="I18" s="24">
        <f t="shared" si="7"/>
        <v>0</v>
      </c>
      <c r="J18" s="4">
        <f t="shared" si="0"/>
        <v>14</v>
      </c>
      <c r="K18" s="25">
        <f t="shared" si="1"/>
        <v>2</v>
      </c>
      <c r="L18" s="25">
        <f t="shared" si="2"/>
        <v>-3</v>
      </c>
      <c r="M18" s="30">
        <f t="shared" si="5"/>
        <v>2</v>
      </c>
      <c r="N18" s="30">
        <f t="shared" si="6"/>
        <v>-3</v>
      </c>
      <c r="S18" s="26">
        <v>30</v>
      </c>
      <c r="T18" s="26" t="s">
        <v>54</v>
      </c>
      <c r="U18" s="26">
        <f t="shared" si="8"/>
        <v>12</v>
      </c>
      <c r="V18" s="42"/>
      <c r="X18" t="s">
        <v>55</v>
      </c>
    </row>
    <row r="19" spans="1:24" x14ac:dyDescent="0.2">
      <c r="A19" s="1">
        <v>0</v>
      </c>
      <c r="C19" s="35">
        <v>1</v>
      </c>
      <c r="D19">
        <v>15</v>
      </c>
      <c r="E19" s="35">
        <v>1</v>
      </c>
      <c r="F19" s="2">
        <f t="shared" si="3"/>
        <v>-9.1886134118146501E-16</v>
      </c>
      <c r="G19" s="35">
        <v>1</v>
      </c>
      <c r="H19" s="2">
        <f t="shared" si="4"/>
        <v>-1</v>
      </c>
      <c r="I19" s="24">
        <f t="shared" si="7"/>
        <v>-1</v>
      </c>
      <c r="J19" s="4">
        <f t="shared" si="0"/>
        <v>15</v>
      </c>
      <c r="K19" s="25">
        <f t="shared" si="1"/>
        <v>2.0000000000000009</v>
      </c>
      <c r="L19" s="25">
        <f t="shared" si="2"/>
        <v>-2</v>
      </c>
      <c r="M19" s="30">
        <f t="shared" si="5"/>
        <v>2.0000000000000004</v>
      </c>
      <c r="N19" s="30">
        <f t="shared" si="6"/>
        <v>-2.5</v>
      </c>
      <c r="S19" s="26">
        <v>15</v>
      </c>
      <c r="T19" s="26" t="s">
        <v>56</v>
      </c>
      <c r="U19" s="26">
        <f t="shared" si="8"/>
        <v>24</v>
      </c>
      <c r="V19" s="42"/>
    </row>
    <row r="20" spans="1:24" x14ac:dyDescent="0.2">
      <c r="A20" s="1">
        <v>0</v>
      </c>
      <c r="C20" s="35">
        <v>1</v>
      </c>
      <c r="D20">
        <v>16</v>
      </c>
      <c r="E20" s="35">
        <v>1</v>
      </c>
      <c r="F20" s="2">
        <f t="shared" si="3"/>
        <v>1</v>
      </c>
      <c r="G20" s="35">
        <v>1</v>
      </c>
      <c r="H20" s="2">
        <f t="shared" si="4"/>
        <v>-9.8011876392689601E-16</v>
      </c>
      <c r="I20" s="24">
        <f t="shared" si="7"/>
        <v>-9.8011876392689601E-16</v>
      </c>
      <c r="J20" s="4">
        <f t="shared" si="0"/>
        <v>16</v>
      </c>
      <c r="K20" s="25">
        <f t="shared" si="1"/>
        <v>1.9999999999999991</v>
      </c>
      <c r="L20" s="25">
        <f t="shared" si="2"/>
        <v>-3</v>
      </c>
      <c r="M20" s="30">
        <f t="shared" si="5"/>
        <v>2</v>
      </c>
      <c r="N20" s="30">
        <f t="shared" si="6"/>
        <v>-2.5</v>
      </c>
      <c r="S20" s="26">
        <v>10</v>
      </c>
      <c r="T20" s="26" t="s">
        <v>56</v>
      </c>
      <c r="U20" s="26">
        <f t="shared" si="8"/>
        <v>36</v>
      </c>
      <c r="V20" s="42"/>
    </row>
    <row r="21" spans="1:24" x14ac:dyDescent="0.2">
      <c r="A21">
        <v>0</v>
      </c>
      <c r="C21" s="35">
        <v>1</v>
      </c>
      <c r="D21">
        <v>17</v>
      </c>
      <c r="E21" s="35">
        <v>1</v>
      </c>
      <c r="F21" s="2">
        <f t="shared" si="3"/>
        <v>1.041376186672327E-15</v>
      </c>
      <c r="G21" s="35">
        <v>1</v>
      </c>
      <c r="H21" s="2">
        <f t="shared" si="4"/>
        <v>1</v>
      </c>
      <c r="I21" s="24">
        <f t="shared" si="7"/>
        <v>1</v>
      </c>
      <c r="J21" s="4">
        <f t="shared" si="0"/>
        <v>17</v>
      </c>
      <c r="K21" s="25">
        <f t="shared" si="1"/>
        <v>2.0000000000000009</v>
      </c>
      <c r="L21" s="25">
        <f t="shared" si="2"/>
        <v>-2</v>
      </c>
      <c r="M21" s="30">
        <f t="shared" si="5"/>
        <v>2</v>
      </c>
      <c r="N21" s="30">
        <f t="shared" si="6"/>
        <v>-2.5</v>
      </c>
      <c r="S21" s="26">
        <v>5</v>
      </c>
      <c r="T21" s="26" t="s">
        <v>56</v>
      </c>
      <c r="U21" s="26">
        <f t="shared" si="8"/>
        <v>72</v>
      </c>
      <c r="V21" s="42"/>
    </row>
    <row r="22" spans="1:24" x14ac:dyDescent="0.2">
      <c r="A22">
        <v>0</v>
      </c>
      <c r="C22">
        <v>0</v>
      </c>
      <c r="D22">
        <v>18</v>
      </c>
      <c r="E22">
        <v>0</v>
      </c>
      <c r="F22" s="2">
        <f t="shared" si="3"/>
        <v>-1</v>
      </c>
      <c r="G22">
        <v>0</v>
      </c>
      <c r="H22" s="2">
        <f t="shared" si="4"/>
        <v>1.102633609417758E-15</v>
      </c>
      <c r="I22" s="24">
        <f t="shared" si="7"/>
        <v>0</v>
      </c>
      <c r="J22" s="4">
        <f t="shared" si="0"/>
        <v>18</v>
      </c>
      <c r="K22" s="25">
        <f t="shared" si="1"/>
        <v>2</v>
      </c>
      <c r="L22" s="25">
        <f t="shared" si="2"/>
        <v>-3</v>
      </c>
      <c r="M22" s="30">
        <f t="shared" si="5"/>
        <v>2.0000000000000004</v>
      </c>
      <c r="N22" s="30">
        <f t="shared" si="6"/>
        <v>-2.5</v>
      </c>
      <c r="S22" s="26">
        <v>1</v>
      </c>
      <c r="T22" s="26" t="s">
        <v>56</v>
      </c>
      <c r="U22" s="26">
        <f t="shared" si="8"/>
        <v>360</v>
      </c>
    </row>
    <row r="23" spans="1:24" x14ac:dyDescent="0.2">
      <c r="A23">
        <v>0</v>
      </c>
      <c r="C23">
        <v>0</v>
      </c>
      <c r="D23">
        <v>19</v>
      </c>
      <c r="E23">
        <v>0</v>
      </c>
      <c r="F23" s="2">
        <f t="shared" si="3"/>
        <v>-1.163891032163189E-15</v>
      </c>
      <c r="G23">
        <v>0</v>
      </c>
      <c r="H23" s="2">
        <f t="shared" si="4"/>
        <v>-1</v>
      </c>
      <c r="I23" s="24">
        <f t="shared" si="7"/>
        <v>0</v>
      </c>
      <c r="J23" s="4">
        <f t="shared" si="0"/>
        <v>19</v>
      </c>
      <c r="K23" s="25">
        <f t="shared" si="1"/>
        <v>2</v>
      </c>
      <c r="L23" s="25">
        <f t="shared" si="2"/>
        <v>-3</v>
      </c>
      <c r="M23" s="30">
        <f t="shared" si="5"/>
        <v>2</v>
      </c>
      <c r="N23" s="30">
        <f t="shared" si="6"/>
        <v>-3</v>
      </c>
    </row>
    <row r="24" spans="1:24" x14ac:dyDescent="0.2">
      <c r="A24" s="35">
        <v>1</v>
      </c>
      <c r="C24">
        <v>0</v>
      </c>
      <c r="D24">
        <v>20</v>
      </c>
      <c r="E24">
        <v>0</v>
      </c>
      <c r="F24" s="2">
        <f t="shared" si="3"/>
        <v>1</v>
      </c>
      <c r="G24">
        <v>0</v>
      </c>
      <c r="H24" s="2">
        <f t="shared" si="4"/>
        <v>-1.22514845490862E-15</v>
      </c>
      <c r="I24" s="24">
        <f t="shared" si="7"/>
        <v>0</v>
      </c>
      <c r="J24" s="4">
        <f t="shared" si="0"/>
        <v>20</v>
      </c>
      <c r="K24" s="25">
        <f t="shared" si="1"/>
        <v>2</v>
      </c>
      <c r="L24" s="25">
        <f t="shared" si="2"/>
        <v>-3</v>
      </c>
      <c r="M24" s="30">
        <f t="shared" si="5"/>
        <v>2</v>
      </c>
      <c r="N24" s="30">
        <f t="shared" si="6"/>
        <v>-3</v>
      </c>
    </row>
    <row r="25" spans="1:24" x14ac:dyDescent="0.2">
      <c r="A25" s="35">
        <v>1</v>
      </c>
      <c r="C25" s="35">
        <v>1</v>
      </c>
      <c r="D25">
        <v>21</v>
      </c>
      <c r="E25" s="35">
        <v>1</v>
      </c>
      <c r="F25" s="2">
        <f t="shared" si="3"/>
        <v>1.286405877654051E-15</v>
      </c>
      <c r="G25" s="35">
        <v>1</v>
      </c>
      <c r="H25" s="2">
        <f t="shared" si="4"/>
        <v>1</v>
      </c>
      <c r="I25" s="24">
        <f t="shared" si="7"/>
        <v>1.0000000000000013</v>
      </c>
      <c r="J25" s="4">
        <f t="shared" si="0"/>
        <v>21</v>
      </c>
      <c r="K25" s="25">
        <f t="shared" si="1"/>
        <v>2.0000000000000013</v>
      </c>
      <c r="L25" s="25">
        <f t="shared" si="2"/>
        <v>-1.9999999999999987</v>
      </c>
      <c r="M25" s="30">
        <f t="shared" si="5"/>
        <v>2.0000000000000009</v>
      </c>
      <c r="N25" s="30">
        <f t="shared" si="6"/>
        <v>-2.4999999999999991</v>
      </c>
    </row>
    <row r="26" spans="1:24" x14ac:dyDescent="0.2">
      <c r="A26" s="35">
        <v>1</v>
      </c>
      <c r="C26" s="35">
        <v>1</v>
      </c>
      <c r="D26">
        <v>22</v>
      </c>
      <c r="E26" s="35">
        <v>1</v>
      </c>
      <c r="F26" s="2">
        <f t="shared" si="3"/>
        <v>-1</v>
      </c>
      <c r="G26" s="35">
        <v>1</v>
      </c>
      <c r="H26" s="2">
        <f t="shared" si="4"/>
        <v>1.347663300399482E-15</v>
      </c>
      <c r="I26" s="24">
        <f t="shared" si="7"/>
        <v>-0.99999999999999867</v>
      </c>
      <c r="J26" s="4">
        <f t="shared" si="0"/>
        <v>22</v>
      </c>
      <c r="K26" s="25">
        <f t="shared" si="1"/>
        <v>2.9999999999999987</v>
      </c>
      <c r="L26" s="25">
        <f t="shared" si="2"/>
        <v>-3.0000000000000013</v>
      </c>
      <c r="M26" s="30">
        <f t="shared" si="5"/>
        <v>2.5</v>
      </c>
      <c r="N26" s="30">
        <f t="shared" si="6"/>
        <v>-2.5</v>
      </c>
    </row>
    <row r="27" spans="1:24" x14ac:dyDescent="0.2">
      <c r="A27" s="35">
        <v>1</v>
      </c>
      <c r="C27" s="35">
        <v>1</v>
      </c>
      <c r="D27">
        <v>23</v>
      </c>
      <c r="E27" s="35">
        <v>1</v>
      </c>
      <c r="F27" s="2">
        <f t="shared" si="3"/>
        <v>-1.408920723144913E-15</v>
      </c>
      <c r="G27" s="35">
        <v>1</v>
      </c>
      <c r="H27" s="2">
        <f t="shared" si="4"/>
        <v>-1</v>
      </c>
      <c r="I27" s="24">
        <f t="shared" si="7"/>
        <v>-1.0000000000000013</v>
      </c>
      <c r="J27" s="4">
        <f t="shared" si="0"/>
        <v>23</v>
      </c>
      <c r="K27" s="25">
        <f t="shared" si="1"/>
        <v>2.0000000000000013</v>
      </c>
      <c r="L27" s="25">
        <f t="shared" si="2"/>
        <v>-1.9999999999999987</v>
      </c>
      <c r="M27" s="30">
        <f t="shared" si="5"/>
        <v>2.5</v>
      </c>
      <c r="N27" s="30">
        <f t="shared" si="6"/>
        <v>-2.5</v>
      </c>
    </row>
    <row r="28" spans="1:24" x14ac:dyDescent="0.2">
      <c r="A28" s="35">
        <v>1</v>
      </c>
      <c r="C28" s="35">
        <v>1</v>
      </c>
      <c r="D28">
        <v>24</v>
      </c>
      <c r="E28">
        <v>0</v>
      </c>
      <c r="F28" s="2">
        <f t="shared" si="3"/>
        <v>1</v>
      </c>
      <c r="G28" s="35">
        <v>1</v>
      </c>
      <c r="H28" s="2">
        <f t="shared" si="4"/>
        <v>-1.470178145890344E-15</v>
      </c>
      <c r="I28" s="24">
        <f t="shared" si="7"/>
        <v>0.99999999999999856</v>
      </c>
      <c r="J28" s="4">
        <f t="shared" si="0"/>
        <v>24</v>
      </c>
      <c r="K28" s="25">
        <f t="shared" si="1"/>
        <v>2.9999999999999987</v>
      </c>
      <c r="L28" s="25">
        <f t="shared" si="2"/>
        <v>-3.0000000000000013</v>
      </c>
      <c r="M28" s="30">
        <f t="shared" si="5"/>
        <v>2.5</v>
      </c>
      <c r="N28" s="30">
        <f t="shared" si="6"/>
        <v>-2.5</v>
      </c>
    </row>
    <row r="29" spans="1:24" x14ac:dyDescent="0.2">
      <c r="A29" s="35">
        <v>1</v>
      </c>
      <c r="C29" s="35">
        <v>1</v>
      </c>
      <c r="D29">
        <v>25</v>
      </c>
      <c r="E29">
        <v>0</v>
      </c>
      <c r="F29" s="2">
        <f t="shared" si="3"/>
        <v>1.531435568635775E-15</v>
      </c>
      <c r="G29" s="35">
        <v>1</v>
      </c>
      <c r="H29" s="2">
        <f t="shared" si="4"/>
        <v>1</v>
      </c>
      <c r="I29" s="24">
        <f t="shared" si="7"/>
        <v>1.0000000000000016</v>
      </c>
      <c r="J29" s="4">
        <f t="shared" si="0"/>
        <v>25</v>
      </c>
      <c r="K29" s="25">
        <f t="shared" si="1"/>
        <v>2.0000000000000013</v>
      </c>
      <c r="L29" s="25">
        <f t="shared" si="2"/>
        <v>-1.9999999999999984</v>
      </c>
      <c r="M29" s="30">
        <f t="shared" si="5"/>
        <v>2.5</v>
      </c>
      <c r="N29" s="30">
        <f t="shared" si="6"/>
        <v>-2.5</v>
      </c>
    </row>
    <row r="30" spans="1:24" x14ac:dyDescent="0.2">
      <c r="A30" s="35">
        <v>1</v>
      </c>
      <c r="C30" s="35">
        <v>1</v>
      </c>
      <c r="D30">
        <v>26</v>
      </c>
      <c r="E30">
        <v>0</v>
      </c>
      <c r="F30" s="2">
        <f t="shared" si="3"/>
        <v>-1</v>
      </c>
      <c r="G30" s="35">
        <v>1</v>
      </c>
      <c r="H30" s="2">
        <f t="shared" si="4"/>
        <v>1.592692991381206E-15</v>
      </c>
      <c r="I30" s="24">
        <f t="shared" si="7"/>
        <v>-0.99999999999999845</v>
      </c>
      <c r="J30" s="4">
        <f t="shared" si="0"/>
        <v>26</v>
      </c>
      <c r="K30" s="25">
        <f t="shared" si="1"/>
        <v>2.9999999999999982</v>
      </c>
      <c r="L30" s="25">
        <f t="shared" si="2"/>
        <v>-3.0000000000000018</v>
      </c>
      <c r="M30" s="30">
        <f t="shared" si="5"/>
        <v>2.5</v>
      </c>
      <c r="N30" s="30">
        <f t="shared" si="6"/>
        <v>-2.5</v>
      </c>
    </row>
    <row r="31" spans="1:24" x14ac:dyDescent="0.2">
      <c r="A31" s="35">
        <v>1</v>
      </c>
      <c r="C31" s="35">
        <v>1</v>
      </c>
      <c r="D31">
        <v>27</v>
      </c>
      <c r="E31" s="35">
        <v>1</v>
      </c>
      <c r="F31" s="2">
        <f t="shared" si="3"/>
        <v>-1.653950414126637E-15</v>
      </c>
      <c r="G31" s="35">
        <v>1</v>
      </c>
      <c r="H31" s="2">
        <f t="shared" si="4"/>
        <v>-1</v>
      </c>
      <c r="I31" s="24">
        <f t="shared" si="7"/>
        <v>-1.0000000000000016</v>
      </c>
      <c r="J31" s="4">
        <f t="shared" si="0"/>
        <v>27</v>
      </c>
      <c r="K31" s="25">
        <f t="shared" si="1"/>
        <v>2.0000000000000018</v>
      </c>
      <c r="L31" s="25">
        <f t="shared" si="2"/>
        <v>-1.9999999999999984</v>
      </c>
      <c r="M31" s="30">
        <f t="shared" si="5"/>
        <v>2.5</v>
      </c>
      <c r="N31" s="30">
        <f t="shared" si="6"/>
        <v>-2.5</v>
      </c>
    </row>
    <row r="32" spans="1:24" x14ac:dyDescent="0.2">
      <c r="A32" s="35">
        <v>1</v>
      </c>
      <c r="C32" s="35">
        <v>1</v>
      </c>
      <c r="D32">
        <v>28</v>
      </c>
      <c r="E32" s="35">
        <v>1</v>
      </c>
      <c r="F32" s="2">
        <f t="shared" si="3"/>
        <v>1</v>
      </c>
      <c r="G32" s="35">
        <v>1</v>
      </c>
      <c r="H32" s="2">
        <f t="shared" si="4"/>
        <v>-1.715207836872068E-15</v>
      </c>
      <c r="I32" s="24">
        <f t="shared" si="7"/>
        <v>0.99999999999999833</v>
      </c>
      <c r="J32" s="4">
        <f t="shared" si="0"/>
        <v>28</v>
      </c>
      <c r="K32" s="25">
        <f t="shared" si="1"/>
        <v>2.9999999999999982</v>
      </c>
      <c r="L32" s="25">
        <f t="shared" si="2"/>
        <v>-3.0000000000000018</v>
      </c>
      <c r="M32" s="30">
        <f t="shared" si="5"/>
        <v>2.5</v>
      </c>
      <c r="N32" s="30">
        <f t="shared" si="6"/>
        <v>-2.5</v>
      </c>
    </row>
    <row r="33" spans="1:14" x14ac:dyDescent="0.2">
      <c r="A33">
        <v>0</v>
      </c>
      <c r="C33" s="35">
        <v>1</v>
      </c>
      <c r="D33">
        <v>29</v>
      </c>
      <c r="E33" s="35">
        <v>1</v>
      </c>
      <c r="F33" s="2">
        <f t="shared" si="3"/>
        <v>1.776465259617499E-15</v>
      </c>
      <c r="G33" s="35">
        <v>1</v>
      </c>
      <c r="H33" s="2">
        <f t="shared" si="4"/>
        <v>1</v>
      </c>
      <c r="I33" s="24">
        <f t="shared" si="7"/>
        <v>1.0000000000000018</v>
      </c>
      <c r="J33" s="4">
        <f t="shared" si="0"/>
        <v>29</v>
      </c>
      <c r="K33" s="25">
        <f t="shared" si="1"/>
        <v>2.0000000000000018</v>
      </c>
      <c r="L33" s="25">
        <f t="shared" si="2"/>
        <v>-1.9999999999999982</v>
      </c>
      <c r="M33" s="30">
        <f t="shared" si="5"/>
        <v>2.5</v>
      </c>
      <c r="N33" s="30">
        <f t="shared" si="6"/>
        <v>-2.5</v>
      </c>
    </row>
    <row r="34" spans="1:14" x14ac:dyDescent="0.2">
      <c r="A34">
        <v>0</v>
      </c>
      <c r="C34">
        <v>0</v>
      </c>
      <c r="D34">
        <v>30</v>
      </c>
      <c r="E34" s="35">
        <v>1</v>
      </c>
      <c r="F34" s="2">
        <f t="shared" si="3"/>
        <v>-1</v>
      </c>
      <c r="G34">
        <v>0</v>
      </c>
      <c r="H34" s="2">
        <f t="shared" si="4"/>
        <v>1.83772268236293E-15</v>
      </c>
      <c r="I34" s="24">
        <f t="shared" si="7"/>
        <v>0</v>
      </c>
      <c r="J34" s="4">
        <f t="shared" si="0"/>
        <v>30</v>
      </c>
      <c r="K34" s="25">
        <f t="shared" si="1"/>
        <v>2</v>
      </c>
      <c r="L34" s="25">
        <f t="shared" si="2"/>
        <v>-3</v>
      </c>
      <c r="M34" s="30">
        <f t="shared" si="5"/>
        <v>2.0000000000000009</v>
      </c>
      <c r="N34" s="30">
        <f t="shared" si="6"/>
        <v>-2.4999999999999991</v>
      </c>
    </row>
    <row r="35" spans="1:14" x14ac:dyDescent="0.2">
      <c r="A35">
        <v>0</v>
      </c>
      <c r="C35">
        <v>0</v>
      </c>
      <c r="D35">
        <v>31</v>
      </c>
      <c r="E35" s="35">
        <v>1</v>
      </c>
      <c r="F35" s="2">
        <f t="shared" si="3"/>
        <v>-1.898980105108361E-15</v>
      </c>
      <c r="G35">
        <v>0</v>
      </c>
      <c r="H35" s="2">
        <f t="shared" si="4"/>
        <v>-1</v>
      </c>
      <c r="I35" s="24">
        <f t="shared" si="7"/>
        <v>0</v>
      </c>
      <c r="J35" s="4">
        <f t="shared" si="0"/>
        <v>31</v>
      </c>
      <c r="K35" s="25">
        <f t="shared" si="1"/>
        <v>2</v>
      </c>
      <c r="L35" s="25">
        <f t="shared" si="2"/>
        <v>-3</v>
      </c>
      <c r="M35" s="30">
        <f t="shared" si="5"/>
        <v>2</v>
      </c>
      <c r="N35" s="30">
        <f t="shared" si="6"/>
        <v>-3</v>
      </c>
    </row>
    <row r="36" spans="1:14" x14ac:dyDescent="0.2">
      <c r="A36" s="35">
        <v>1</v>
      </c>
      <c r="C36">
        <v>0</v>
      </c>
      <c r="D36">
        <v>32</v>
      </c>
      <c r="E36" s="35">
        <v>1</v>
      </c>
      <c r="F36" s="2">
        <f t="shared" si="3"/>
        <v>1</v>
      </c>
      <c r="G36">
        <v>0</v>
      </c>
      <c r="H36" s="2">
        <f t="shared" si="4"/>
        <v>-1.960237527853792E-15</v>
      </c>
      <c r="I36" s="24">
        <f t="shared" si="7"/>
        <v>0</v>
      </c>
      <c r="J36" s="4">
        <f t="shared" si="0"/>
        <v>32</v>
      </c>
      <c r="K36" s="25">
        <f t="shared" si="1"/>
        <v>2</v>
      </c>
      <c r="L36" s="25">
        <f t="shared" si="2"/>
        <v>-3</v>
      </c>
      <c r="M36" s="30">
        <f t="shared" si="5"/>
        <v>2</v>
      </c>
      <c r="N36" s="30">
        <f t="shared" si="6"/>
        <v>-3</v>
      </c>
    </row>
    <row r="37" spans="1:14" x14ac:dyDescent="0.2">
      <c r="A37" s="35">
        <v>1</v>
      </c>
      <c r="C37" s="35">
        <v>1</v>
      </c>
      <c r="D37">
        <v>33</v>
      </c>
      <c r="E37" s="35">
        <v>1</v>
      </c>
      <c r="F37" s="2">
        <f t="shared" si="3"/>
        <v>2.021494950599223E-15</v>
      </c>
      <c r="G37" s="35">
        <v>1</v>
      </c>
      <c r="H37" s="2">
        <f t="shared" si="4"/>
        <v>1</v>
      </c>
      <c r="I37" s="24">
        <f t="shared" si="7"/>
        <v>1.000000000000002</v>
      </c>
      <c r="J37" s="4">
        <f t="shared" si="0"/>
        <v>33</v>
      </c>
      <c r="K37" s="25">
        <f t="shared" si="1"/>
        <v>2.0000000000000022</v>
      </c>
      <c r="L37" s="25">
        <f t="shared" si="2"/>
        <v>-1.999999999999998</v>
      </c>
      <c r="M37" s="30">
        <f t="shared" si="5"/>
        <v>2.0000000000000009</v>
      </c>
      <c r="N37" s="30">
        <f t="shared" si="6"/>
        <v>-2.4999999999999991</v>
      </c>
    </row>
    <row r="38" spans="1:14" x14ac:dyDescent="0.2">
      <c r="A38" s="35">
        <v>1</v>
      </c>
      <c r="C38" s="35">
        <v>1</v>
      </c>
      <c r="D38">
        <v>34</v>
      </c>
      <c r="E38" s="35">
        <v>1</v>
      </c>
      <c r="F38" s="2">
        <f t="shared" si="3"/>
        <v>-1</v>
      </c>
      <c r="G38" s="35">
        <v>1</v>
      </c>
      <c r="H38" s="2">
        <f t="shared" si="4"/>
        <v>2.082752373344654E-15</v>
      </c>
      <c r="I38" s="24">
        <f t="shared" si="7"/>
        <v>-0.99999999999999789</v>
      </c>
      <c r="J38" s="4">
        <f t="shared" si="0"/>
        <v>34</v>
      </c>
      <c r="K38" s="25">
        <f t="shared" si="1"/>
        <v>2.9999999999999978</v>
      </c>
      <c r="L38" s="25">
        <f t="shared" si="2"/>
        <v>-3.0000000000000022</v>
      </c>
      <c r="M38" s="30">
        <f t="shared" si="5"/>
        <v>2.5</v>
      </c>
      <c r="N38" s="30">
        <f t="shared" si="6"/>
        <v>-2.5</v>
      </c>
    </row>
    <row r="39" spans="1:14" x14ac:dyDescent="0.2">
      <c r="A39">
        <v>0</v>
      </c>
      <c r="C39" s="35">
        <v>1</v>
      </c>
      <c r="D39">
        <v>35</v>
      </c>
      <c r="E39" s="35">
        <v>1</v>
      </c>
      <c r="F39" s="2">
        <f t="shared" si="3"/>
        <v>-2.144009796090085E-15</v>
      </c>
      <c r="G39" s="35">
        <v>1</v>
      </c>
      <c r="H39" s="2">
        <f t="shared" si="4"/>
        <v>-1</v>
      </c>
      <c r="I39" s="24">
        <f t="shared" si="7"/>
        <v>-1.0000000000000022</v>
      </c>
      <c r="J39" s="4">
        <f t="shared" si="0"/>
        <v>35</v>
      </c>
      <c r="K39" s="25">
        <f t="shared" si="1"/>
        <v>2.0000000000000022</v>
      </c>
      <c r="L39" s="25">
        <f t="shared" si="2"/>
        <v>-1.9999999999999978</v>
      </c>
      <c r="M39" s="30">
        <f t="shared" si="5"/>
        <v>2.5</v>
      </c>
      <c r="N39" s="30">
        <f t="shared" si="6"/>
        <v>-2.5</v>
      </c>
    </row>
    <row r="40" spans="1:14" x14ac:dyDescent="0.2">
      <c r="A40">
        <v>0</v>
      </c>
      <c r="C40">
        <v>0</v>
      </c>
      <c r="D40">
        <v>36</v>
      </c>
      <c r="E40">
        <v>0</v>
      </c>
      <c r="F40" s="2">
        <f t="shared" si="3"/>
        <v>1</v>
      </c>
      <c r="G40">
        <v>0</v>
      </c>
      <c r="H40" s="2">
        <f t="shared" si="4"/>
        <v>-2.205267218835516E-15</v>
      </c>
      <c r="I40" s="24">
        <f>A40*F40+C40*H40</f>
        <v>0</v>
      </c>
      <c r="J40" s="4">
        <f t="shared" si="0"/>
        <v>36</v>
      </c>
      <c r="K40" s="25">
        <f t="shared" si="1"/>
        <v>2</v>
      </c>
      <c r="L40" s="25">
        <f t="shared" si="2"/>
        <v>-3</v>
      </c>
      <c r="M40" s="30">
        <f t="shared" si="5"/>
        <v>2.0000000000000009</v>
      </c>
      <c r="N40" s="30">
        <f t="shared" si="6"/>
        <v>-2.4999999999999991</v>
      </c>
    </row>
    <row r="41" spans="1:14" x14ac:dyDescent="0.2">
      <c r="D41" t="s">
        <v>57</v>
      </c>
    </row>
    <row r="42" spans="1:14" x14ac:dyDescent="0.2">
      <c r="D42" s="26" t="s">
        <v>58</v>
      </c>
      <c r="F42" s="49">
        <v>0</v>
      </c>
      <c r="H42" s="49">
        <v>0</v>
      </c>
    </row>
    <row r="43" spans="1:14" x14ac:dyDescent="0.2">
      <c r="D43" s="26" t="s">
        <v>59</v>
      </c>
      <c r="F43" s="49">
        <f>F2</f>
        <v>6.1257422745431001E-17</v>
      </c>
      <c r="H43" s="49">
        <f>H2</f>
        <v>1</v>
      </c>
    </row>
    <row r="44" spans="1:14" x14ac:dyDescent="0.2">
      <c r="D44" s="26" t="s">
        <v>60</v>
      </c>
      <c r="F44" s="49">
        <f>F43</f>
        <v>6.1257422745431001E-17</v>
      </c>
      <c r="H44" s="49">
        <v>0</v>
      </c>
    </row>
    <row r="45" spans="1:14" x14ac:dyDescent="0.2">
      <c r="D45" s="26" t="s">
        <v>61</v>
      </c>
      <c r="F45" s="49">
        <v>0</v>
      </c>
      <c r="H45" s="49">
        <v>0</v>
      </c>
    </row>
  </sheetData>
  <mergeCells count="3">
    <mergeCell ref="K1:L1"/>
    <mergeCell ref="P1:Q1"/>
    <mergeCell ref="S1:T1"/>
  </mergeCells>
  <pageMargins left="0.6" right="0.6" top="0.86527777777777803" bottom="0.86527777777777803" header="0.6" footer="0.6"/>
  <pageSetup scale="72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92" zoomScaleNormal="92" workbookViewId="0">
      <selection activeCell="M34" sqref="M34:M35"/>
    </sheetView>
  </sheetViews>
  <sheetFormatPr defaultColWidth="11.5703125" defaultRowHeight="12.75" x14ac:dyDescent="0.2"/>
  <cols>
    <col min="2" max="2" width="8.5703125" style="2" customWidth="1"/>
    <col min="3" max="3" width="10.5703125" style="2" customWidth="1"/>
    <col min="4" max="4" width="12.28515625" customWidth="1"/>
    <col min="6" max="6" width="13.7109375" customWidth="1"/>
    <col min="7" max="7" width="14.28515625" customWidth="1"/>
    <col min="8" max="8" width="9.42578125" customWidth="1"/>
    <col min="9" max="9" width="16" customWidth="1"/>
    <col min="10" max="10" width="12.7109375" customWidth="1"/>
    <col min="11" max="11" width="9.85546875" customWidth="1"/>
    <col min="12" max="12" width="4.5703125" customWidth="1"/>
    <col min="14" max="14" width="12.140625" customWidth="1"/>
    <col min="15" max="15" width="13" customWidth="1"/>
  </cols>
  <sheetData>
    <row r="1" spans="1:15" s="5" customFormat="1" ht="26.1" customHeight="1" x14ac:dyDescent="0.2">
      <c r="A1" s="7" t="s">
        <v>2</v>
      </c>
      <c r="B1" t="s">
        <v>3</v>
      </c>
      <c r="C1" t="s">
        <v>4</v>
      </c>
      <c r="F1" s="52" t="s">
        <v>7</v>
      </c>
      <c r="G1" s="52"/>
      <c r="H1"/>
      <c r="I1" s="52" t="s">
        <v>8</v>
      </c>
      <c r="J1" s="52"/>
      <c r="L1" s="9"/>
      <c r="M1" s="10" t="s">
        <v>9</v>
      </c>
      <c r="N1" s="9"/>
      <c r="O1" s="9"/>
    </row>
    <row r="2" spans="1:15" x14ac:dyDescent="0.2">
      <c r="A2" s="11">
        <v>30</v>
      </c>
      <c r="B2" s="12">
        <f>COS(RADIANS(A2))</f>
        <v>0.86602540378443871</v>
      </c>
      <c r="C2" s="12">
        <f>SQRT(1-B2^2)*1+0.9*0</f>
        <v>0.49999999999999989</v>
      </c>
      <c r="D2" s="15" t="s">
        <v>10</v>
      </c>
      <c r="E2" s="15"/>
      <c r="L2" s="16"/>
      <c r="M2" s="16"/>
      <c r="N2" s="16"/>
      <c r="O2" s="16"/>
    </row>
    <row r="3" spans="1:15" x14ac:dyDescent="0.2">
      <c r="A3" s="5" t="s">
        <v>79</v>
      </c>
      <c r="B3" s="17" t="s">
        <v>14</v>
      </c>
      <c r="C3" s="17" t="s">
        <v>16</v>
      </c>
      <c r="D3" s="18" t="s">
        <v>62</v>
      </c>
      <c r="E3" s="20"/>
      <c r="F3" s="21" t="s">
        <v>22</v>
      </c>
      <c r="G3" s="21" t="s">
        <v>12</v>
      </c>
      <c r="L3" s="16"/>
      <c r="M3" s="16"/>
      <c r="N3" s="22" t="s">
        <v>23</v>
      </c>
      <c r="O3" s="22" t="s">
        <v>24</v>
      </c>
    </row>
    <row r="4" spans="1:15" x14ac:dyDescent="0.2">
      <c r="A4">
        <v>0</v>
      </c>
      <c r="B4" s="23">
        <v>1</v>
      </c>
      <c r="C4" s="23">
        <v>0</v>
      </c>
      <c r="D4" s="25">
        <f t="shared" ref="D4:D40" si="0">B4+C4</f>
        <v>1</v>
      </c>
      <c r="E4" s="5" t="s">
        <v>25</v>
      </c>
      <c r="F4" s="26" t="s">
        <v>23</v>
      </c>
      <c r="G4" s="26" t="s">
        <v>24</v>
      </c>
      <c r="H4" s="21" t="s">
        <v>26</v>
      </c>
      <c r="I4" s="21" t="s">
        <v>27</v>
      </c>
      <c r="J4" s="21" t="s">
        <v>28</v>
      </c>
      <c r="L4" s="16"/>
      <c r="M4" s="22" t="s">
        <v>29</v>
      </c>
      <c r="N4" s="27">
        <f>B4</f>
        <v>1</v>
      </c>
      <c r="O4" s="27">
        <f>C4</f>
        <v>0</v>
      </c>
    </row>
    <row r="5" spans="1:15" x14ac:dyDescent="0.2">
      <c r="A5">
        <v>1</v>
      </c>
      <c r="B5" s="28">
        <f t="shared" ref="B5:B40" si="1">B4*B$2-C4*C$2</f>
        <v>0.86602540378443871</v>
      </c>
      <c r="C5" s="29">
        <f t="shared" ref="C5:C40" si="2">B4*C$2+C4*B$2</f>
        <v>0.49999999999999989</v>
      </c>
      <c r="D5" s="25">
        <f t="shared" si="0"/>
        <v>1.3660254037844386</v>
      </c>
      <c r="E5" s="21" t="s">
        <v>30</v>
      </c>
      <c r="F5" s="26" t="s">
        <v>31</v>
      </c>
      <c r="G5" s="26" t="s">
        <v>32</v>
      </c>
      <c r="H5" s="21" t="s">
        <v>29</v>
      </c>
      <c r="I5" s="21" t="s">
        <v>33</v>
      </c>
      <c r="J5" s="21" t="s">
        <v>27</v>
      </c>
      <c r="L5" s="31" t="s">
        <v>3</v>
      </c>
      <c r="M5" s="32">
        <f>B2</f>
        <v>0.86602540378443871</v>
      </c>
      <c r="N5" s="33">
        <f>N4*M5</f>
        <v>0.86602540378443871</v>
      </c>
      <c r="O5" s="34">
        <f>M5*O4</f>
        <v>0</v>
      </c>
    </row>
    <row r="6" spans="1:15" x14ac:dyDescent="0.2">
      <c r="A6">
        <v>2</v>
      </c>
      <c r="B6" s="2">
        <f t="shared" si="1"/>
        <v>0.50000000000000022</v>
      </c>
      <c r="C6" s="2">
        <f t="shared" si="2"/>
        <v>0.86602540378443849</v>
      </c>
      <c r="D6" s="25">
        <f t="shared" si="0"/>
        <v>1.3660254037844388</v>
      </c>
      <c r="I6" s="21" t="s">
        <v>34</v>
      </c>
      <c r="J6" s="21" t="s">
        <v>35</v>
      </c>
      <c r="L6" s="31" t="s">
        <v>4</v>
      </c>
      <c r="M6" s="32">
        <f>C2</f>
        <v>0.49999999999999989</v>
      </c>
      <c r="N6" s="34">
        <f>N4*M6</f>
        <v>0.49999999999999989</v>
      </c>
      <c r="O6" s="33">
        <f>O4*M6</f>
        <v>0</v>
      </c>
    </row>
    <row r="7" spans="1:15" x14ac:dyDescent="0.2">
      <c r="A7">
        <v>3</v>
      </c>
      <c r="B7" s="2">
        <f t="shared" si="1"/>
        <v>0</v>
      </c>
      <c r="C7" s="2">
        <f t="shared" si="2"/>
        <v>1</v>
      </c>
      <c r="D7" s="25">
        <f t="shared" si="0"/>
        <v>1</v>
      </c>
      <c r="M7" s="3"/>
      <c r="N7" s="36">
        <f>N5-O6</f>
        <v>0.86602540378443871</v>
      </c>
      <c r="O7" s="37">
        <f>N6+O5</f>
        <v>0.49999999999999989</v>
      </c>
    </row>
    <row r="8" spans="1:15" x14ac:dyDescent="0.2">
      <c r="A8">
        <v>4</v>
      </c>
      <c r="B8" s="2">
        <f t="shared" si="1"/>
        <v>-0.49999999999999989</v>
      </c>
      <c r="C8" s="2">
        <f t="shared" si="2"/>
        <v>0.86602540378443871</v>
      </c>
      <c r="D8" s="25">
        <f t="shared" si="0"/>
        <v>0.36602540378443882</v>
      </c>
      <c r="N8" s="38" t="s">
        <v>36</v>
      </c>
      <c r="O8" s="39" t="s">
        <v>37</v>
      </c>
    </row>
    <row r="9" spans="1:15" x14ac:dyDescent="0.2">
      <c r="A9">
        <v>5</v>
      </c>
      <c r="B9" s="2">
        <f t="shared" si="1"/>
        <v>-0.86602540378443849</v>
      </c>
      <c r="C9" s="2">
        <f t="shared" si="2"/>
        <v>0.50000000000000022</v>
      </c>
      <c r="D9" s="25">
        <f t="shared" si="0"/>
        <v>-0.36602540378443826</v>
      </c>
      <c r="I9" s="40" t="s">
        <v>38</v>
      </c>
      <c r="J9" s="40" t="s">
        <v>39</v>
      </c>
      <c r="K9" s="40" t="s">
        <v>40</v>
      </c>
      <c r="L9" s="41"/>
      <c r="N9" s="3"/>
      <c r="O9" s="3"/>
    </row>
    <row r="10" spans="1:15" x14ac:dyDescent="0.2">
      <c r="A10">
        <v>6</v>
      </c>
      <c r="B10" s="2">
        <f t="shared" si="1"/>
        <v>-1</v>
      </c>
      <c r="C10" s="2">
        <f t="shared" si="2"/>
        <v>0</v>
      </c>
      <c r="D10" s="25">
        <f t="shared" si="0"/>
        <v>-1</v>
      </c>
      <c r="I10" s="26">
        <v>120</v>
      </c>
      <c r="J10" s="26" t="s">
        <v>41</v>
      </c>
      <c r="K10" s="26">
        <f t="shared" ref="K10:K22" si="3">360/I10</f>
        <v>3</v>
      </c>
      <c r="L10" s="42"/>
      <c r="N10" s="22" t="s">
        <v>23</v>
      </c>
      <c r="O10" s="22" t="s">
        <v>24</v>
      </c>
    </row>
    <row r="11" spans="1:15" x14ac:dyDescent="0.2">
      <c r="A11">
        <v>7</v>
      </c>
      <c r="B11" s="2">
        <f t="shared" si="1"/>
        <v>-0.86602540378443871</v>
      </c>
      <c r="C11" s="2">
        <f t="shared" si="2"/>
        <v>-0.49999999999999989</v>
      </c>
      <c r="D11" s="25">
        <f t="shared" si="0"/>
        <v>-1.3660254037844386</v>
      </c>
      <c r="I11" s="26">
        <v>90</v>
      </c>
      <c r="J11" s="26" t="s">
        <v>42</v>
      </c>
      <c r="K11" s="26">
        <f t="shared" si="3"/>
        <v>4</v>
      </c>
      <c r="L11" s="42"/>
      <c r="M11" s="43" t="s">
        <v>29</v>
      </c>
      <c r="N11" s="31" t="s">
        <v>23</v>
      </c>
      <c r="O11" s="31" t="s">
        <v>24</v>
      </c>
    </row>
    <row r="12" spans="1:15" x14ac:dyDescent="0.2">
      <c r="A12">
        <v>8</v>
      </c>
      <c r="B12" s="2">
        <f t="shared" si="1"/>
        <v>-0.50000000000000022</v>
      </c>
      <c r="C12" s="2">
        <f t="shared" si="2"/>
        <v>-0.86602540378443849</v>
      </c>
      <c r="D12" s="25">
        <f t="shared" si="0"/>
        <v>-1.3660254037844388</v>
      </c>
      <c r="I12" s="26">
        <v>72</v>
      </c>
      <c r="J12" s="26" t="s">
        <v>43</v>
      </c>
      <c r="K12" s="26">
        <f t="shared" si="3"/>
        <v>5</v>
      </c>
      <c r="L12" s="42"/>
      <c r="M12" s="32" t="s">
        <v>3</v>
      </c>
      <c r="N12" s="44" t="s">
        <v>44</v>
      </c>
      <c r="O12" s="45" t="s">
        <v>45</v>
      </c>
    </row>
    <row r="13" spans="1:15" x14ac:dyDescent="0.2">
      <c r="A13">
        <v>9</v>
      </c>
      <c r="B13" s="2">
        <f t="shared" si="1"/>
        <v>0</v>
      </c>
      <c r="C13" s="2">
        <f t="shared" si="2"/>
        <v>-1</v>
      </c>
      <c r="D13" s="25">
        <f t="shared" si="0"/>
        <v>-1</v>
      </c>
      <c r="I13" s="26">
        <v>60</v>
      </c>
      <c r="J13" s="26" t="s">
        <v>46</v>
      </c>
      <c r="K13" s="26">
        <f t="shared" si="3"/>
        <v>6</v>
      </c>
      <c r="L13" s="46"/>
      <c r="M13" s="32" t="s">
        <v>4</v>
      </c>
      <c r="N13" s="45" t="s">
        <v>47</v>
      </c>
      <c r="O13" s="44" t="s">
        <v>48</v>
      </c>
    </row>
    <row r="14" spans="1:15" x14ac:dyDescent="0.2">
      <c r="A14">
        <v>10</v>
      </c>
      <c r="B14" s="2">
        <f t="shared" si="1"/>
        <v>0.49999999999999989</v>
      </c>
      <c r="C14" s="2">
        <f t="shared" si="2"/>
        <v>-0.86602540378443871</v>
      </c>
      <c r="D14" s="25">
        <f t="shared" si="0"/>
        <v>-0.36602540378443882</v>
      </c>
      <c r="I14" s="26">
        <v>51.428570000000001</v>
      </c>
      <c r="J14" s="26" t="s">
        <v>49</v>
      </c>
      <c r="K14" s="47">
        <f t="shared" si="3"/>
        <v>7.0000001944444499</v>
      </c>
      <c r="L14" s="42"/>
      <c r="M14" s="3"/>
      <c r="N14" s="48" t="s">
        <v>31</v>
      </c>
      <c r="O14" s="39" t="s">
        <v>32</v>
      </c>
    </row>
    <row r="15" spans="1:15" x14ac:dyDescent="0.2">
      <c r="A15">
        <v>11</v>
      </c>
      <c r="B15" s="2">
        <f t="shared" si="1"/>
        <v>0.86602540378443849</v>
      </c>
      <c r="C15" s="2">
        <f t="shared" si="2"/>
        <v>-0.50000000000000022</v>
      </c>
      <c r="D15" s="25">
        <f t="shared" si="0"/>
        <v>0.36602540378443826</v>
      </c>
      <c r="I15" s="26">
        <v>40</v>
      </c>
      <c r="J15" s="26" t="s">
        <v>50</v>
      </c>
      <c r="K15" s="26">
        <f t="shared" si="3"/>
        <v>9</v>
      </c>
      <c r="L15" s="42"/>
      <c r="N15" s="38" t="s">
        <v>36</v>
      </c>
      <c r="O15" s="39" t="s">
        <v>37</v>
      </c>
    </row>
    <row r="16" spans="1:15" x14ac:dyDescent="0.2">
      <c r="A16">
        <v>12</v>
      </c>
      <c r="B16" s="2">
        <f t="shared" si="1"/>
        <v>1</v>
      </c>
      <c r="C16" s="2">
        <f t="shared" si="2"/>
        <v>0</v>
      </c>
      <c r="D16" s="25">
        <f t="shared" si="0"/>
        <v>1</v>
      </c>
      <c r="I16" s="26">
        <v>45</v>
      </c>
      <c r="J16" s="26" t="s">
        <v>51</v>
      </c>
      <c r="K16" s="26">
        <f t="shared" si="3"/>
        <v>8</v>
      </c>
      <c r="L16" s="42"/>
    </row>
    <row r="17" spans="1:14" x14ac:dyDescent="0.2">
      <c r="A17">
        <v>13</v>
      </c>
      <c r="B17" s="2">
        <f t="shared" si="1"/>
        <v>0.86602540378443871</v>
      </c>
      <c r="C17" s="2">
        <f t="shared" si="2"/>
        <v>0.49999999999999989</v>
      </c>
      <c r="D17" s="25">
        <f t="shared" si="0"/>
        <v>1.3660254037844386</v>
      </c>
      <c r="I17" s="26">
        <v>36</v>
      </c>
      <c r="J17" s="26" t="s">
        <v>52</v>
      </c>
      <c r="K17" s="26">
        <f t="shared" si="3"/>
        <v>10</v>
      </c>
      <c r="L17" s="42"/>
      <c r="M17" t="s">
        <v>53</v>
      </c>
    </row>
    <row r="18" spans="1:14" x14ac:dyDescent="0.2">
      <c r="A18">
        <v>14</v>
      </c>
      <c r="B18" s="2">
        <f t="shared" si="1"/>
        <v>0.50000000000000022</v>
      </c>
      <c r="C18" s="2">
        <f t="shared" si="2"/>
        <v>0.86602540378443849</v>
      </c>
      <c r="D18" s="25">
        <f t="shared" si="0"/>
        <v>1.3660254037844388</v>
      </c>
      <c r="I18" s="26">
        <v>30</v>
      </c>
      <c r="J18" s="26" t="s">
        <v>54</v>
      </c>
      <c r="K18" s="26">
        <f t="shared" si="3"/>
        <v>12</v>
      </c>
      <c r="L18" s="42"/>
      <c r="N18" t="s">
        <v>55</v>
      </c>
    </row>
    <row r="19" spans="1:14" x14ac:dyDescent="0.2">
      <c r="A19">
        <v>15</v>
      </c>
      <c r="B19" s="2">
        <f t="shared" si="1"/>
        <v>0</v>
      </c>
      <c r="C19" s="2">
        <f t="shared" si="2"/>
        <v>1</v>
      </c>
      <c r="D19" s="25">
        <f t="shared" si="0"/>
        <v>1</v>
      </c>
      <c r="I19" s="26">
        <v>15</v>
      </c>
      <c r="J19" s="26" t="s">
        <v>56</v>
      </c>
      <c r="K19" s="26">
        <f t="shared" si="3"/>
        <v>24</v>
      </c>
      <c r="L19" s="42"/>
    </row>
    <row r="20" spans="1:14" x14ac:dyDescent="0.2">
      <c r="A20">
        <v>16</v>
      </c>
      <c r="B20" s="2">
        <f t="shared" si="1"/>
        <v>-0.49999999999999989</v>
      </c>
      <c r="C20" s="2">
        <f t="shared" si="2"/>
        <v>0.86602540378443871</v>
      </c>
      <c r="D20" s="25">
        <f t="shared" si="0"/>
        <v>0.36602540378443882</v>
      </c>
      <c r="I20" s="26">
        <v>10</v>
      </c>
      <c r="J20" s="26" t="s">
        <v>56</v>
      </c>
      <c r="K20" s="26">
        <f t="shared" si="3"/>
        <v>36</v>
      </c>
      <c r="L20" s="42"/>
    </row>
    <row r="21" spans="1:14" x14ac:dyDescent="0.2">
      <c r="A21">
        <v>17</v>
      </c>
      <c r="B21" s="2">
        <f t="shared" si="1"/>
        <v>-0.86602540378443849</v>
      </c>
      <c r="C21" s="2">
        <f t="shared" si="2"/>
        <v>0.50000000000000022</v>
      </c>
      <c r="D21" s="25">
        <f t="shared" si="0"/>
        <v>-0.36602540378443826</v>
      </c>
      <c r="I21" s="26">
        <v>5</v>
      </c>
      <c r="J21" s="26" t="s">
        <v>56</v>
      </c>
      <c r="K21" s="26">
        <f t="shared" si="3"/>
        <v>72</v>
      </c>
      <c r="L21" s="42"/>
    </row>
    <row r="22" spans="1:14" x14ac:dyDescent="0.2">
      <c r="A22">
        <v>18</v>
      </c>
      <c r="B22" s="2">
        <f t="shared" si="1"/>
        <v>-1</v>
      </c>
      <c r="C22" s="2">
        <f t="shared" si="2"/>
        <v>0</v>
      </c>
      <c r="D22" s="25">
        <f t="shared" si="0"/>
        <v>-1</v>
      </c>
      <c r="I22" s="26">
        <v>1</v>
      </c>
      <c r="J22" s="26" t="s">
        <v>56</v>
      </c>
      <c r="K22" s="26">
        <f t="shared" si="3"/>
        <v>360</v>
      </c>
    </row>
    <row r="23" spans="1:14" x14ac:dyDescent="0.2">
      <c r="A23">
        <v>19</v>
      </c>
      <c r="B23" s="2">
        <f t="shared" si="1"/>
        <v>-0.86602540378443871</v>
      </c>
      <c r="C23" s="2">
        <f t="shared" si="2"/>
        <v>-0.49999999999999989</v>
      </c>
      <c r="D23" s="25">
        <f t="shared" si="0"/>
        <v>-1.3660254037844386</v>
      </c>
    </row>
    <row r="24" spans="1:14" x14ac:dyDescent="0.2">
      <c r="A24">
        <v>20</v>
      </c>
      <c r="B24" s="2">
        <f t="shared" si="1"/>
        <v>-0.50000000000000022</v>
      </c>
      <c r="C24" s="2">
        <f t="shared" si="2"/>
        <v>-0.86602540378443849</v>
      </c>
      <c r="D24" s="25">
        <f t="shared" si="0"/>
        <v>-1.3660254037844388</v>
      </c>
    </row>
    <row r="25" spans="1:14" x14ac:dyDescent="0.2">
      <c r="A25">
        <v>21</v>
      </c>
      <c r="B25" s="2">
        <f t="shared" si="1"/>
        <v>0</v>
      </c>
      <c r="C25" s="2">
        <f t="shared" si="2"/>
        <v>-1</v>
      </c>
      <c r="D25" s="25">
        <f t="shared" si="0"/>
        <v>-1</v>
      </c>
    </row>
    <row r="26" spans="1:14" x14ac:dyDescent="0.2">
      <c r="A26">
        <v>22</v>
      </c>
      <c r="B26" s="2">
        <f t="shared" si="1"/>
        <v>0.49999999999999989</v>
      </c>
      <c r="C26" s="2">
        <f t="shared" si="2"/>
        <v>-0.86602540378443871</v>
      </c>
      <c r="D26" s="25">
        <f t="shared" si="0"/>
        <v>-0.36602540378443882</v>
      </c>
    </row>
    <row r="27" spans="1:14" x14ac:dyDescent="0.2">
      <c r="A27">
        <v>23</v>
      </c>
      <c r="B27" s="2">
        <f t="shared" si="1"/>
        <v>0.86602540378443849</v>
      </c>
      <c r="C27" s="2">
        <f t="shared" si="2"/>
        <v>-0.50000000000000022</v>
      </c>
      <c r="D27" s="25">
        <f t="shared" si="0"/>
        <v>0.36602540378443826</v>
      </c>
    </row>
    <row r="28" spans="1:14" x14ac:dyDescent="0.2">
      <c r="A28">
        <v>24</v>
      </c>
      <c r="B28" s="2">
        <f t="shared" si="1"/>
        <v>1</v>
      </c>
      <c r="C28" s="2">
        <f t="shared" si="2"/>
        <v>0</v>
      </c>
      <c r="D28" s="25">
        <f t="shared" si="0"/>
        <v>1</v>
      </c>
    </row>
    <row r="29" spans="1:14" x14ac:dyDescent="0.2">
      <c r="A29">
        <v>25</v>
      </c>
      <c r="B29" s="2">
        <f t="shared" si="1"/>
        <v>0.86602540378443871</v>
      </c>
      <c r="C29" s="2">
        <f t="shared" si="2"/>
        <v>0.49999999999999989</v>
      </c>
      <c r="D29" s="25">
        <f t="shared" si="0"/>
        <v>1.3660254037844386</v>
      </c>
    </row>
    <row r="30" spans="1:14" x14ac:dyDescent="0.2">
      <c r="A30">
        <v>26</v>
      </c>
      <c r="B30" s="2">
        <f t="shared" si="1"/>
        <v>0.50000000000000022</v>
      </c>
      <c r="C30" s="2">
        <f t="shared" si="2"/>
        <v>0.86602540378443849</v>
      </c>
      <c r="D30" s="25">
        <f t="shared" si="0"/>
        <v>1.3660254037844388</v>
      </c>
    </row>
    <row r="31" spans="1:14" x14ac:dyDescent="0.2">
      <c r="A31">
        <v>27</v>
      </c>
      <c r="B31" s="2">
        <f t="shared" si="1"/>
        <v>0</v>
      </c>
      <c r="C31" s="2">
        <f t="shared" si="2"/>
        <v>1</v>
      </c>
      <c r="D31" s="25">
        <f t="shared" si="0"/>
        <v>1</v>
      </c>
    </row>
    <row r="32" spans="1:14" x14ac:dyDescent="0.2">
      <c r="A32">
        <v>28</v>
      </c>
      <c r="B32" s="2">
        <f t="shared" si="1"/>
        <v>-0.49999999999999989</v>
      </c>
      <c r="C32" s="2">
        <f t="shared" si="2"/>
        <v>0.86602540378443871</v>
      </c>
      <c r="D32" s="25">
        <f t="shared" si="0"/>
        <v>0.36602540378443882</v>
      </c>
    </row>
    <row r="33" spans="1:4" x14ac:dyDescent="0.2">
      <c r="A33">
        <v>29</v>
      </c>
      <c r="B33" s="2">
        <f t="shared" si="1"/>
        <v>-0.86602540378443849</v>
      </c>
      <c r="C33" s="2">
        <f t="shared" si="2"/>
        <v>0.50000000000000022</v>
      </c>
      <c r="D33" s="25">
        <f t="shared" si="0"/>
        <v>-0.36602540378443826</v>
      </c>
    </row>
    <row r="34" spans="1:4" x14ac:dyDescent="0.2">
      <c r="A34">
        <v>30</v>
      </c>
      <c r="B34" s="2">
        <f t="shared" si="1"/>
        <v>-1</v>
      </c>
      <c r="C34" s="2">
        <f t="shared" si="2"/>
        <v>0</v>
      </c>
      <c r="D34" s="25">
        <f t="shared" si="0"/>
        <v>-1</v>
      </c>
    </row>
    <row r="35" spans="1:4" x14ac:dyDescent="0.2">
      <c r="A35">
        <v>31</v>
      </c>
      <c r="B35" s="2">
        <f t="shared" si="1"/>
        <v>-0.86602540378443871</v>
      </c>
      <c r="C35" s="2">
        <f t="shared" si="2"/>
        <v>-0.49999999999999989</v>
      </c>
      <c r="D35" s="25">
        <f t="shared" si="0"/>
        <v>-1.3660254037844386</v>
      </c>
    </row>
    <row r="36" spans="1:4" x14ac:dyDescent="0.2">
      <c r="A36">
        <v>32</v>
      </c>
      <c r="B36" s="2">
        <f t="shared" si="1"/>
        <v>-0.50000000000000022</v>
      </c>
      <c r="C36" s="2">
        <f t="shared" si="2"/>
        <v>-0.86602540378443849</v>
      </c>
      <c r="D36" s="25">
        <f t="shared" si="0"/>
        <v>-1.3660254037844388</v>
      </c>
    </row>
    <row r="37" spans="1:4" x14ac:dyDescent="0.2">
      <c r="A37">
        <v>33</v>
      </c>
      <c r="B37" s="2">
        <f t="shared" si="1"/>
        <v>0</v>
      </c>
      <c r="C37" s="2">
        <f t="shared" si="2"/>
        <v>-1</v>
      </c>
      <c r="D37" s="25">
        <f t="shared" si="0"/>
        <v>-1</v>
      </c>
    </row>
    <row r="38" spans="1:4" x14ac:dyDescent="0.2">
      <c r="A38">
        <v>34</v>
      </c>
      <c r="B38" s="2">
        <f t="shared" si="1"/>
        <v>0.49999999999999989</v>
      </c>
      <c r="C38" s="2">
        <f t="shared" si="2"/>
        <v>-0.86602540378443871</v>
      </c>
      <c r="D38" s="25">
        <f t="shared" si="0"/>
        <v>-0.36602540378443882</v>
      </c>
    </row>
    <row r="39" spans="1:4" x14ac:dyDescent="0.2">
      <c r="A39">
        <v>35</v>
      </c>
      <c r="B39" s="2">
        <f t="shared" si="1"/>
        <v>0.86602540378443849</v>
      </c>
      <c r="C39" s="2">
        <f t="shared" si="2"/>
        <v>-0.50000000000000022</v>
      </c>
      <c r="D39" s="25">
        <f t="shared" si="0"/>
        <v>0.36602540378443826</v>
      </c>
    </row>
    <row r="40" spans="1:4" x14ac:dyDescent="0.2">
      <c r="A40">
        <v>36</v>
      </c>
      <c r="B40" s="2">
        <f t="shared" si="1"/>
        <v>1</v>
      </c>
      <c r="C40" s="2">
        <f t="shared" si="2"/>
        <v>0</v>
      </c>
      <c r="D40" s="25">
        <f t="shared" si="0"/>
        <v>1</v>
      </c>
    </row>
    <row r="41" spans="1:4" x14ac:dyDescent="0.2">
      <c r="A41" t="s">
        <v>57</v>
      </c>
    </row>
    <row r="42" spans="1:4" x14ac:dyDescent="0.2">
      <c r="A42" s="26" t="s">
        <v>58</v>
      </c>
      <c r="B42" s="49">
        <v>0</v>
      </c>
      <c r="C42" s="49">
        <v>0</v>
      </c>
    </row>
    <row r="43" spans="1:4" x14ac:dyDescent="0.2">
      <c r="A43" s="26" t="s">
        <v>59</v>
      </c>
      <c r="B43" s="49">
        <f>B2</f>
        <v>0.86602540378443871</v>
      </c>
      <c r="C43" s="49">
        <f>C2</f>
        <v>0.49999999999999989</v>
      </c>
    </row>
    <row r="44" spans="1:4" x14ac:dyDescent="0.2">
      <c r="A44" s="26" t="s">
        <v>60</v>
      </c>
      <c r="B44" s="49">
        <f>B43</f>
        <v>0.86602540378443871</v>
      </c>
      <c r="C44" s="49">
        <v>0</v>
      </c>
    </row>
    <row r="45" spans="1:4" x14ac:dyDescent="0.2">
      <c r="A45" s="26" t="s">
        <v>61</v>
      </c>
      <c r="B45" s="49">
        <v>0</v>
      </c>
      <c r="C45" s="49">
        <v>0</v>
      </c>
    </row>
  </sheetData>
  <mergeCells count="2">
    <mergeCell ref="F1:G1"/>
    <mergeCell ref="I1:J1"/>
  </mergeCells>
  <pageMargins left="0.6" right="0.6" top="0.86527777777777803" bottom="0.86527777777777803" header="0.6" footer="0.6"/>
  <pageSetup scale="72" orientation="landscape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92" zoomScaleNormal="92" workbookViewId="0">
      <selection activeCell="E3" sqref="E3"/>
    </sheetView>
  </sheetViews>
  <sheetFormatPr defaultColWidth="11.5703125" defaultRowHeight="12.75" x14ac:dyDescent="0.2"/>
  <cols>
    <col min="1" max="1" width="54" customWidth="1"/>
    <col min="2" max="2" width="55" customWidth="1"/>
    <col min="3" max="3" width="5.5703125" customWidth="1"/>
  </cols>
  <sheetData>
    <row r="1" spans="1:3" ht="331.5" x14ac:dyDescent="0.2">
      <c r="A1" s="50" t="s">
        <v>63</v>
      </c>
    </row>
    <row r="2" spans="1:3" x14ac:dyDescent="0.2">
      <c r="B2" t="s">
        <v>64</v>
      </c>
      <c r="C2">
        <v>45</v>
      </c>
    </row>
    <row r="3" spans="1:3" x14ac:dyDescent="0.2">
      <c r="B3" t="s">
        <v>65</v>
      </c>
      <c r="C3">
        <v>1007</v>
      </c>
    </row>
    <row r="4" spans="1:3" x14ac:dyDescent="0.2">
      <c r="B4" t="s">
        <v>66</v>
      </c>
    </row>
    <row r="5" spans="1:3" x14ac:dyDescent="0.2">
      <c r="B5" t="s">
        <v>67</v>
      </c>
    </row>
    <row r="6" spans="1:3" x14ac:dyDescent="0.2">
      <c r="B6" t="s">
        <v>68</v>
      </c>
    </row>
    <row r="7" spans="1:3" x14ac:dyDescent="0.2">
      <c r="B7" t="s">
        <v>69</v>
      </c>
    </row>
    <row r="8" spans="1:3" x14ac:dyDescent="0.2">
      <c r="B8" t="s">
        <v>70</v>
      </c>
    </row>
    <row r="9" spans="1:3" x14ac:dyDescent="0.2">
      <c r="B9" t="s">
        <v>71</v>
      </c>
    </row>
    <row r="10" spans="1:3" x14ac:dyDescent="0.2">
      <c r="B10" t="s">
        <v>72</v>
      </c>
    </row>
    <row r="11" spans="1:3" x14ac:dyDescent="0.2">
      <c r="B11" t="s">
        <v>73</v>
      </c>
    </row>
    <row r="12" spans="1:3" x14ac:dyDescent="0.2">
      <c r="B12" t="s">
        <v>74</v>
      </c>
    </row>
    <row r="13" spans="1:3" x14ac:dyDescent="0.2">
      <c r="B13" t="s">
        <v>75</v>
      </c>
    </row>
    <row r="14" spans="1:3" x14ac:dyDescent="0.2">
      <c r="B14" t="s">
        <v>76</v>
      </c>
    </row>
    <row r="15" spans="1:3" x14ac:dyDescent="0.2">
      <c r="B15" t="s">
        <v>77</v>
      </c>
    </row>
  </sheetData>
  <pageMargins left="0.78749999999999998" right="0.78749999999999998" top="1.05277777777778" bottom="1.05277777777778" header="0.78749999999999998" footer="0.78749999999999998"/>
  <pageSetup scale="95" orientation="landscape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Going around_2</vt:lpstr>
      <vt:lpstr>Going around</vt:lpstr>
      <vt:lpstr>Python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Fredette</dc:creator>
  <cp:lastModifiedBy>PaulF__AMD</cp:lastModifiedBy>
  <cp:revision>20</cp:revision>
  <cp:lastPrinted>2021-11-01T12:19:27Z</cp:lastPrinted>
  <dcterms:created xsi:type="dcterms:W3CDTF">2021-10-29T12:12:01Z</dcterms:created>
  <dcterms:modified xsi:type="dcterms:W3CDTF">2021-11-09T02:53:55Z</dcterms:modified>
  <dc:language>en-US</dc:language>
</cp:coreProperties>
</file>